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66925"/>
  <mc:AlternateContent xmlns:mc="http://schemas.openxmlformats.org/markup-compatibility/2006">
    <mc:Choice Requires="x15">
      <x15ac:absPath xmlns:x15ac="http://schemas.microsoft.com/office/spreadsheetml/2010/11/ac" url="G:\.shortcut-targets-by-id\0B-CKbwatk7zbUkQzcEZzaDFLbHM\Products\TRAINING PROGRAMS\Program - BSB50820 DipPM\4. Student Resource Kit\RADICAL PM Methodology - generic templates\"/>
    </mc:Choice>
  </mc:AlternateContent>
  <xr:revisionPtr revIDLastSave="0" documentId="13_ncr:1_{C696B60E-2A5B-421B-8DBD-E46B4159FED1}" xr6:coauthVersionLast="47" xr6:coauthVersionMax="47" xr10:uidLastSave="{00000000-0000-0000-0000-000000000000}"/>
  <bookViews>
    <workbookView xWindow="13155" yWindow="-16320" windowWidth="29040" windowHeight="15720" tabRatio="879" activeTab="5" xr2:uid="{00000000-000D-0000-FFFF-FFFF00000000}"/>
  </bookViews>
  <sheets>
    <sheet name="RADICAL Summary" sheetId="1" r:id="rId1"/>
    <sheet name="Risks" sheetId="17" r:id="rId2"/>
    <sheet name="Actions" sheetId="11" r:id="rId3"/>
    <sheet name="Decisions" sheetId="13" r:id="rId4"/>
    <sheet name="Issues" sheetId="5" r:id="rId5"/>
    <sheet name="Changes" sheetId="4" r:id="rId6"/>
    <sheet name="Assumptions &amp; Constraints" sheetId="9" r:id="rId7"/>
    <sheet name="Lessons Learned" sheetId="10" r:id="rId8"/>
    <sheet name="Metadata" sheetId="15" r:id="rId9"/>
  </sheets>
  <externalReferences>
    <externalReference r:id="rId10"/>
  </externalReferences>
  <definedNames>
    <definedName name="ActiveRow">1</definedName>
    <definedName name="ConsequenceDrop">[1]lists!$B$14:$B$18</definedName>
    <definedName name="Likelihood">[1]lists!$B$5:$B$9</definedName>
    <definedName name="_xlnm.Print_Titles" localSheetId="1">'Risks'!$A:$N</definedName>
    <definedName name="RTPStatus">[1]Definitions!$B$27:$B$31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5" i="17" l="1"/>
  <c r="X6" i="17"/>
  <c r="X7" i="17"/>
  <c r="X8" i="17"/>
  <c r="X9" i="17"/>
  <c r="X10" i="17"/>
  <c r="X11" i="17"/>
  <c r="X12" i="17"/>
  <c r="X13" i="17"/>
  <c r="X14" i="17"/>
  <c r="X15" i="17"/>
  <c r="X16" i="17"/>
  <c r="X17" i="17"/>
  <c r="X18" i="17"/>
  <c r="X19" i="17"/>
  <c r="X20" i="17"/>
  <c r="X21" i="17"/>
  <c r="X22" i="17"/>
  <c r="X23" i="17"/>
  <c r="X24" i="17"/>
  <c r="X25" i="17"/>
  <c r="X26" i="17"/>
  <c r="X27" i="17"/>
  <c r="X28" i="17"/>
  <c r="X29" i="17"/>
  <c r="X30" i="17"/>
  <c r="X31" i="17"/>
  <c r="X32" i="17"/>
  <c r="X33" i="17"/>
  <c r="D8" i="15"/>
  <c r="D7" i="15"/>
  <c r="D6" i="15"/>
  <c r="D5" i="15"/>
  <c r="D4" i="15"/>
  <c r="D3" i="15"/>
  <c r="D2" i="15"/>
  <c r="K6" i="17" l="1"/>
  <c r="N6" i="17" s="1"/>
  <c r="K7" i="17"/>
  <c r="N7" i="17" s="1"/>
  <c r="K8" i="17"/>
  <c r="K9" i="17"/>
  <c r="N9" i="17" s="1"/>
  <c r="K10" i="17"/>
  <c r="N10" i="17" s="1"/>
  <c r="K11" i="17"/>
  <c r="N11" i="17" s="1"/>
  <c r="K12" i="17"/>
  <c r="N12" i="17" s="1"/>
  <c r="K13" i="17"/>
  <c r="N13" i="17" s="1"/>
  <c r="K14" i="17"/>
  <c r="N14" i="17" s="1"/>
  <c r="K15" i="17"/>
  <c r="N15" i="17" s="1"/>
  <c r="K16" i="17"/>
  <c r="N16" i="17" s="1"/>
  <c r="K17" i="17"/>
  <c r="N17" i="17" s="1"/>
  <c r="K18" i="17"/>
  <c r="N18" i="17" s="1"/>
  <c r="K19" i="17"/>
  <c r="N19" i="17" s="1"/>
  <c r="K20" i="17"/>
  <c r="N20" i="17" s="1"/>
  <c r="K21" i="17"/>
  <c r="N21" i="17" s="1"/>
  <c r="K22" i="17"/>
  <c r="N22" i="17" s="1"/>
  <c r="K23" i="17"/>
  <c r="N23" i="17" s="1"/>
  <c r="K24" i="17"/>
  <c r="N24" i="17" s="1"/>
  <c r="K25" i="17"/>
  <c r="N25" i="17" s="1"/>
  <c r="K26" i="17"/>
  <c r="N26" i="17" s="1"/>
  <c r="K27" i="17"/>
  <c r="N27" i="17" s="1"/>
  <c r="K28" i="17"/>
  <c r="N28" i="17" s="1"/>
  <c r="K29" i="17"/>
  <c r="N29" i="17" s="1"/>
  <c r="K30" i="17"/>
  <c r="N30" i="17" s="1"/>
  <c r="K31" i="17"/>
  <c r="N31" i="17" s="1"/>
  <c r="K32" i="17"/>
  <c r="N32" i="17" s="1"/>
  <c r="K33" i="17"/>
  <c r="N33" i="17" s="1"/>
  <c r="K5" i="17"/>
  <c r="N5" i="17" s="1"/>
  <c r="N8" i="17" l="1"/>
  <c r="L8" i="17"/>
  <c r="M31" i="17"/>
  <c r="L31" i="17"/>
  <c r="L19" i="17"/>
  <c r="M19" i="17"/>
  <c r="L11" i="17"/>
  <c r="M11" i="17"/>
  <c r="L26" i="17"/>
  <c r="M26" i="17"/>
  <c r="M22" i="17"/>
  <c r="L22" i="17"/>
  <c r="L18" i="17"/>
  <c r="M18" i="17"/>
  <c r="L14" i="17"/>
  <c r="M14" i="17"/>
  <c r="L10" i="17"/>
  <c r="M10" i="17"/>
  <c r="L6" i="17"/>
  <c r="M6" i="17"/>
  <c r="L27" i="17"/>
  <c r="M27" i="17"/>
  <c r="L23" i="17"/>
  <c r="M23" i="17"/>
  <c r="M15" i="17"/>
  <c r="L15" i="17"/>
  <c r="M7" i="17"/>
  <c r="L7" i="17"/>
  <c r="L30" i="17"/>
  <c r="M30" i="17"/>
  <c r="L33" i="17"/>
  <c r="M33" i="17"/>
  <c r="L29" i="17"/>
  <c r="M29" i="17"/>
  <c r="L25" i="17"/>
  <c r="M25" i="17"/>
  <c r="L17" i="17"/>
  <c r="M17" i="17"/>
  <c r="L13" i="17"/>
  <c r="M13" i="17"/>
  <c r="M9" i="17"/>
  <c r="L9" i="17"/>
  <c r="M5" i="17"/>
  <c r="L5" i="17"/>
  <c r="M32" i="17"/>
  <c r="L32" i="17"/>
  <c r="M28" i="17"/>
  <c r="L28" i="17"/>
  <c r="L24" i="17"/>
  <c r="M24" i="17"/>
  <c r="M20" i="17"/>
  <c r="L20" i="17"/>
  <c r="L16" i="17"/>
  <c r="M16" i="17"/>
  <c r="M12" i="17"/>
  <c r="L12" i="17"/>
  <c r="M8" i="17"/>
  <c r="L21" i="17"/>
  <c r="M21" i="17"/>
  <c r="B6" i="15" l="1"/>
  <c r="B4" i="15"/>
  <c r="B7" i="15"/>
  <c r="B8" i="15"/>
  <c r="B3" i="15"/>
  <c r="B5" i="15"/>
  <c r="B2" i="15"/>
  <c r="G2" i="15"/>
  <c r="H2" i="15"/>
  <c r="H8" i="15" l="1"/>
  <c r="G8" i="15"/>
  <c r="F8" i="15"/>
  <c r="E8" i="15"/>
  <c r="C8" i="15"/>
  <c r="H7" i="15"/>
  <c r="G7" i="15"/>
  <c r="F7" i="15"/>
  <c r="E7" i="15"/>
  <c r="C7" i="15"/>
  <c r="H4" i="15"/>
  <c r="G4" i="15"/>
  <c r="F4" i="15"/>
  <c r="E4" i="15"/>
  <c r="C4" i="15"/>
  <c r="H6" i="15"/>
  <c r="G6" i="15"/>
  <c r="F6" i="15"/>
  <c r="E6" i="15"/>
  <c r="C6" i="15"/>
  <c r="H5" i="15"/>
  <c r="G5" i="15"/>
  <c r="F5" i="15"/>
  <c r="E5" i="15"/>
  <c r="C5" i="15"/>
  <c r="H3" i="15"/>
  <c r="G3" i="15"/>
  <c r="F3" i="15"/>
  <c r="E3" i="15"/>
  <c r="C3" i="15"/>
  <c r="F2" i="15"/>
  <c r="E2" i="15"/>
  <c r="C2" i="15"/>
</calcChain>
</file>

<file path=xl/sharedStrings.xml><?xml version="1.0" encoding="utf-8"?>
<sst xmlns="http://schemas.openxmlformats.org/spreadsheetml/2006/main" count="437" uniqueCount="388">
  <si>
    <t>Issue Log</t>
  </si>
  <si>
    <t>Date</t>
  </si>
  <si>
    <t xml:space="preserve">Responsible team member </t>
  </si>
  <si>
    <t>Due date</t>
  </si>
  <si>
    <t>Change Requests</t>
  </si>
  <si>
    <t>Impact Analysis</t>
  </si>
  <si>
    <t>Decision</t>
  </si>
  <si>
    <t>Approved or denied?</t>
  </si>
  <si>
    <t>Date raised</t>
  </si>
  <si>
    <t>Raised by</t>
  </si>
  <si>
    <t>Description of issue</t>
  </si>
  <si>
    <t>Date identified</t>
  </si>
  <si>
    <t>Author</t>
  </si>
  <si>
    <t>ID</t>
  </si>
  <si>
    <t>Comments</t>
  </si>
  <si>
    <t xml:space="preserve">Change Log </t>
  </si>
  <si>
    <t>Description of change request</t>
  </si>
  <si>
    <t>Action required</t>
  </si>
  <si>
    <t>Closed</t>
  </si>
  <si>
    <t>ACTIONS</t>
  </si>
  <si>
    <t>ISSUES</t>
  </si>
  <si>
    <t>CHANGES</t>
  </si>
  <si>
    <t>LESSONS LEARNED</t>
  </si>
  <si>
    <t>RISKS</t>
  </si>
  <si>
    <t>Decision required</t>
  </si>
  <si>
    <t>Monitor</t>
  </si>
  <si>
    <t>Escalated</t>
  </si>
  <si>
    <t>ASSUMPTIONS</t>
  </si>
  <si>
    <t>Action description</t>
  </si>
  <si>
    <t>Risk Description</t>
  </si>
  <si>
    <t>Likelihood</t>
  </si>
  <si>
    <t>Impact</t>
  </si>
  <si>
    <t>Certain</t>
  </si>
  <si>
    <t>Likely</t>
  </si>
  <si>
    <t>Possible</t>
  </si>
  <si>
    <t>Unlikely</t>
  </si>
  <si>
    <t>Rare</t>
  </si>
  <si>
    <t>Insignificant</t>
  </si>
  <si>
    <t>Minor</t>
  </si>
  <si>
    <t>Moderate</t>
  </si>
  <si>
    <t>Major</t>
  </si>
  <si>
    <t>Low</t>
  </si>
  <si>
    <t>Medium</t>
  </si>
  <si>
    <t>High</t>
  </si>
  <si>
    <t>Extreme</t>
  </si>
  <si>
    <t>How to use this tool</t>
  </si>
  <si>
    <t>Any other comments?</t>
  </si>
  <si>
    <r>
      <t xml:space="preserve">Lesson 
</t>
    </r>
    <r>
      <rPr>
        <i/>
        <sz val="11"/>
        <color theme="0"/>
        <rFont val="Calibri"/>
        <family val="2"/>
        <scheme val="minor"/>
      </rPr>
      <t>- What insight or learning has been gained?</t>
    </r>
  </si>
  <si>
    <r>
      <t xml:space="preserve">Recommendations for this project/program
</t>
    </r>
    <r>
      <rPr>
        <i/>
        <sz val="11"/>
        <color theme="0"/>
        <rFont val="Calibri"/>
        <family val="2"/>
        <scheme val="minor"/>
      </rPr>
      <t>- In light of this insight, what should be done differently for the remainder of this project?</t>
    </r>
  </si>
  <si>
    <r>
      <t xml:space="preserve">Share history
</t>
    </r>
    <r>
      <rPr>
        <i/>
        <sz val="11"/>
        <color theme="0"/>
        <rFont val="Calibri"/>
        <family val="2"/>
        <scheme val="minor"/>
      </rPr>
      <t>- Date and person/s communicated with</t>
    </r>
  </si>
  <si>
    <r>
      <t xml:space="preserve">Sharing of lesson learned
</t>
    </r>
    <r>
      <rPr>
        <i/>
        <sz val="11"/>
        <color theme="0"/>
        <rFont val="Calibri"/>
        <family val="2"/>
        <scheme val="minor"/>
      </rPr>
      <t>- What other programs/ projects/ teams could benefit from this insight/learning?</t>
    </r>
  </si>
  <si>
    <r>
      <t>Impact on project</t>
    </r>
    <r>
      <rPr>
        <sz val="11"/>
        <color theme="0"/>
        <rFont val="Calibri"/>
        <family val="2"/>
        <scheme val="minor"/>
      </rPr>
      <t xml:space="preserve">
(current and potential)</t>
    </r>
  </si>
  <si>
    <r>
      <t>Impact on organisation</t>
    </r>
    <r>
      <rPr>
        <sz val="11"/>
        <color theme="0"/>
        <rFont val="Calibri"/>
        <family val="2"/>
        <scheme val="minor"/>
      </rPr>
      <t xml:space="preserve">
(current and potential)</t>
    </r>
  </si>
  <si>
    <t>Decision maker</t>
  </si>
  <si>
    <t>Date added</t>
  </si>
  <si>
    <r>
      <t xml:space="preserve">Background
</t>
    </r>
    <r>
      <rPr>
        <i/>
        <sz val="11"/>
        <color theme="0"/>
        <rFont val="Calibri"/>
        <family val="2"/>
        <scheme val="minor"/>
      </rPr>
      <t>- What happened? Describe the context in which the lesson was learned.</t>
    </r>
  </si>
  <si>
    <t>RADICAL Register</t>
  </si>
  <si>
    <t>Select from drop-down options</t>
  </si>
  <si>
    <t xml:space="preserve">Description </t>
  </si>
  <si>
    <t>Assumption or Constraint?</t>
  </si>
  <si>
    <t>R1</t>
  </si>
  <si>
    <t>R2</t>
  </si>
  <si>
    <t>R3</t>
  </si>
  <si>
    <t>R4</t>
  </si>
  <si>
    <t>R5</t>
  </si>
  <si>
    <t>R6</t>
  </si>
  <si>
    <t>R7</t>
  </si>
  <si>
    <t>R8</t>
  </si>
  <si>
    <t>R9</t>
  </si>
  <si>
    <t>R10</t>
  </si>
  <si>
    <t>R11</t>
  </si>
  <si>
    <t>R12</t>
  </si>
  <si>
    <t>R13</t>
  </si>
  <si>
    <t>R14</t>
  </si>
  <si>
    <t>R15</t>
  </si>
  <si>
    <t>R16</t>
  </si>
  <si>
    <t>R17</t>
  </si>
  <si>
    <t>R18</t>
  </si>
  <si>
    <t>R19</t>
  </si>
  <si>
    <t>R20</t>
  </si>
  <si>
    <t>R21</t>
  </si>
  <si>
    <t>R22</t>
  </si>
  <si>
    <t>R23</t>
  </si>
  <si>
    <t>R24</t>
  </si>
  <si>
    <t>R25</t>
  </si>
  <si>
    <t>R26</t>
  </si>
  <si>
    <t>R27</t>
  </si>
  <si>
    <t>R28</t>
  </si>
  <si>
    <t>R29</t>
  </si>
  <si>
    <t>I1</t>
  </si>
  <si>
    <t>I2</t>
  </si>
  <si>
    <t>I3</t>
  </si>
  <si>
    <t>I4</t>
  </si>
  <si>
    <t>I5</t>
  </si>
  <si>
    <t>I6</t>
  </si>
  <si>
    <t>I7</t>
  </si>
  <si>
    <t>I8</t>
  </si>
  <si>
    <t>I9</t>
  </si>
  <si>
    <t>I10</t>
  </si>
  <si>
    <t>I11</t>
  </si>
  <si>
    <t>I12</t>
  </si>
  <si>
    <t>I13</t>
  </si>
  <si>
    <t>I14</t>
  </si>
  <si>
    <t>I15</t>
  </si>
  <si>
    <t>I16</t>
  </si>
  <si>
    <t>I17</t>
  </si>
  <si>
    <t>I18</t>
  </si>
  <si>
    <t>I19</t>
  </si>
  <si>
    <t>I20</t>
  </si>
  <si>
    <t>I21</t>
  </si>
  <si>
    <t>I22</t>
  </si>
  <si>
    <t>I23</t>
  </si>
  <si>
    <t>I24</t>
  </si>
  <si>
    <t>I25</t>
  </si>
  <si>
    <t>I26</t>
  </si>
  <si>
    <t>I27</t>
  </si>
  <si>
    <t>I28</t>
  </si>
  <si>
    <t>I29</t>
  </si>
  <si>
    <t>I30</t>
  </si>
  <si>
    <t>Action Register</t>
  </si>
  <si>
    <t>CR1</t>
  </si>
  <si>
    <t>Change Request ID</t>
  </si>
  <si>
    <t>CR2</t>
  </si>
  <si>
    <t>CR3</t>
  </si>
  <si>
    <t>CR4</t>
  </si>
  <si>
    <t>CR5</t>
  </si>
  <si>
    <t>CR6</t>
  </si>
  <si>
    <t>CR7</t>
  </si>
  <si>
    <t>CR8</t>
  </si>
  <si>
    <t>CR9</t>
  </si>
  <si>
    <t>CR10</t>
  </si>
  <si>
    <t>CR11</t>
  </si>
  <si>
    <t>CR12</t>
  </si>
  <si>
    <t>CR13</t>
  </si>
  <si>
    <t>CR14</t>
  </si>
  <si>
    <t>CR15</t>
  </si>
  <si>
    <t>CR16</t>
  </si>
  <si>
    <t>CR17</t>
  </si>
  <si>
    <t>CR18</t>
  </si>
  <si>
    <t>CR19</t>
  </si>
  <si>
    <t>CR20</t>
  </si>
  <si>
    <t>CR21</t>
  </si>
  <si>
    <t>CR22</t>
  </si>
  <si>
    <t>CR23</t>
  </si>
  <si>
    <t>CR24</t>
  </si>
  <si>
    <t>CR25</t>
  </si>
  <si>
    <t>CR26</t>
  </si>
  <si>
    <t>CR27</t>
  </si>
  <si>
    <t>CR28</t>
  </si>
  <si>
    <t>CR29</t>
  </si>
  <si>
    <t>CR30</t>
  </si>
  <si>
    <t>Added by</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</si>
  <si>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</si>
  <si>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</si>
  <si>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</si>
  <si>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</si>
  <si>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</si>
  <si>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</si>
  <si>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</si>
  <si>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</si>
  <si>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</si>
  <si>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</si>
  <si>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</si>
  <si>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</si>
  <si>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</si>
  <si>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</si>
  <si>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</si>
  <si>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</si>
  <si>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</si>
  <si>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</si>
  <si>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</si>
  <si>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</si>
  <si>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</si>
  <si>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</si>
  <si>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</si>
  <si>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</si>
  <si>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</si>
  <si>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</si>
  <si>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</si>
  <si>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</si>
  <si>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</si>
  <si>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</si>
  <si>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AC1</t>
  </si>
  <si>
    <t>AC2</t>
  </si>
  <si>
    <t>AC3</t>
  </si>
  <si>
    <t>AC4</t>
  </si>
  <si>
    <t>AC5</t>
  </si>
  <si>
    <t>AC6</t>
  </si>
  <si>
    <t>AC7</t>
  </si>
  <si>
    <t>AC8</t>
  </si>
  <si>
    <t>AC9</t>
  </si>
  <si>
    <t>AC10</t>
  </si>
  <si>
    <t>AC11</t>
  </si>
  <si>
    <t>AC12</t>
  </si>
  <si>
    <t>AC13</t>
  </si>
  <si>
    <t>AC14</t>
  </si>
  <si>
    <t>AC15</t>
  </si>
  <si>
    <t>AC16</t>
  </si>
  <si>
    <t>AC17</t>
  </si>
  <si>
    <t>AC18</t>
  </si>
  <si>
    <t>AC19</t>
  </si>
  <si>
    <t>AC20</t>
  </si>
  <si>
    <t>AC21</t>
  </si>
  <si>
    <t>AC22</t>
  </si>
  <si>
    <t>AC23</t>
  </si>
  <si>
    <t>AC24</t>
  </si>
  <si>
    <t>AC25</t>
  </si>
  <si>
    <t>AC26</t>
  </si>
  <si>
    <t>AC27</t>
  </si>
  <si>
    <t>AC28</t>
  </si>
  <si>
    <t>AC29</t>
  </si>
  <si>
    <t>AC30</t>
  </si>
  <si>
    <r>
      <t>Response</t>
    </r>
    <r>
      <rPr>
        <i/>
        <sz val="11"/>
        <color theme="0"/>
        <rFont val="Calibri"/>
        <family val="2"/>
        <scheme val="minor"/>
      </rPr>
      <t xml:space="preserve"> 
- What (if anything) will be done to confirm the assumption or work around the constraint?</t>
    </r>
  </si>
  <si>
    <t>L1</t>
  </si>
  <si>
    <t>L2</t>
  </si>
  <si>
    <t>L3</t>
  </si>
  <si>
    <t>L4</t>
  </si>
  <si>
    <t>L5</t>
  </si>
  <si>
    <t>L6</t>
  </si>
  <si>
    <t>L7</t>
  </si>
  <si>
    <t>L8</t>
  </si>
  <si>
    <t>L9</t>
  </si>
  <si>
    <t>L10</t>
  </si>
  <si>
    <t>L11</t>
  </si>
  <si>
    <t>L12</t>
  </si>
  <si>
    <t>L13</t>
  </si>
  <si>
    <t>L14</t>
  </si>
  <si>
    <t>L15</t>
  </si>
  <si>
    <t>L16</t>
  </si>
  <si>
    <t>L17</t>
  </si>
  <si>
    <t>L18</t>
  </si>
  <si>
    <t>L19</t>
  </si>
  <si>
    <t>L20</t>
  </si>
  <si>
    <t>L21</t>
  </si>
  <si>
    <t>L22</t>
  </si>
  <si>
    <t>L23</t>
  </si>
  <si>
    <t>L24</t>
  </si>
  <si>
    <t>L25</t>
  </si>
  <si>
    <t>L26</t>
  </si>
  <si>
    <t>L27</t>
  </si>
  <si>
    <t>L28</t>
  </si>
  <si>
    <t>L29</t>
  </si>
  <si>
    <t>L30</t>
  </si>
  <si>
    <r>
      <t xml:space="preserve">Recommendations for others
</t>
    </r>
    <r>
      <rPr>
        <i/>
        <sz val="11"/>
        <color theme="0"/>
        <rFont val="Calibri"/>
        <family val="2"/>
        <scheme val="minor"/>
      </rPr>
      <t>- What should be done differently on future projects? What should project managers be mindful of in future?</t>
    </r>
  </si>
  <si>
    <t>Assumptions &amp; Constraints Log</t>
  </si>
  <si>
    <t>Lessons Learned Register</t>
  </si>
  <si>
    <t>Date of decision</t>
  </si>
  <si>
    <t>Likely impact on broader community, customers, environment, reputation</t>
  </si>
  <si>
    <t>Team member responsible for implementing RS</t>
  </si>
  <si>
    <t>Response strategy (RS)</t>
  </si>
  <si>
    <t>Approved budget for RS</t>
  </si>
  <si>
    <t>Due date for RS</t>
  </si>
  <si>
    <t>Risk Categories</t>
  </si>
  <si>
    <t>Risk Responses- directions to the project manager/team</t>
  </si>
  <si>
    <t>Safety</t>
  </si>
  <si>
    <t>Environmental</t>
  </si>
  <si>
    <t>Budget</t>
  </si>
  <si>
    <t>Schedule</t>
  </si>
  <si>
    <t>Benefits Realisation</t>
  </si>
  <si>
    <t>Reputational</t>
  </si>
  <si>
    <t>Legal</t>
  </si>
  <si>
    <t>Community</t>
  </si>
  <si>
    <t xml:space="preserve">Technical </t>
  </si>
  <si>
    <t xml:space="preserve">Stakeholder </t>
  </si>
  <si>
    <t>Risk Level classification</t>
  </si>
  <si>
    <t>Which category best reflects this risk?</t>
  </si>
  <si>
    <t>Threat</t>
  </si>
  <si>
    <t>Opportunity</t>
  </si>
  <si>
    <t>Risk Type</t>
  </si>
  <si>
    <t>Is the risk an opportunity or threat?</t>
  </si>
  <si>
    <t xml:space="preserve">Consequence </t>
  </si>
  <si>
    <t>Residual Likelihood</t>
  </si>
  <si>
    <t>Residual Consequence</t>
  </si>
  <si>
    <t>Expected Response</t>
  </si>
  <si>
    <t>Date RTS completed (actual)</t>
  </si>
  <si>
    <t>What impacts and consequences might arise if the risk were to occur?</t>
  </si>
  <si>
    <t>Yes - inform the sponsor by email within 3 working days.</t>
  </si>
  <si>
    <t>No, but continue to monitor risk in the RADICAL Register</t>
  </si>
  <si>
    <t>Level</t>
  </si>
  <si>
    <t>Need for Escalation</t>
  </si>
  <si>
    <t>Expected response</t>
  </si>
  <si>
    <t xml:space="preserve"> = auto-populated, do not delete content</t>
  </si>
  <si>
    <t>If the risk eventuates, what action must be taken by the team? Who must be informed and involved in issue management?</t>
  </si>
  <si>
    <t xml:space="preserve">In the interest of supporting ‘good work, done well’, Elemental Projects offers this and other project management templates, free of charge, for people with projects – visit www.elemental-projects.com.au. Users may adapt, use, reproduce, and share our templates on the condition that they are not on sold. Elemental Projects accepts no liability for projects managed using these templates. Copyright © Elemental Projects (Australia) Pty Ltd. </t>
  </si>
  <si>
    <t xml:space="preserve"> </t>
  </si>
  <si>
    <t>(autofill)</t>
  </si>
  <si>
    <t>Team member responsible</t>
  </si>
  <si>
    <t>RADICAL status</t>
  </si>
  <si>
    <t>Escalate</t>
  </si>
  <si>
    <t>Clarify</t>
  </si>
  <si>
    <t>Contingency (fallback) plan</t>
  </si>
  <si>
    <t>DETAILS</t>
  </si>
  <si>
    <t>INITIAL ASSESSMENT</t>
  </si>
  <si>
    <t>RESIDUAL ASSESSMENT</t>
  </si>
  <si>
    <t>Stakeholders to be consulted</t>
  </si>
  <si>
    <t>#</t>
  </si>
  <si>
    <t>Type</t>
  </si>
  <si>
    <t>Category</t>
  </si>
  <si>
    <t xml:space="preserve">Impact </t>
  </si>
  <si>
    <t xml:space="preserve">Treatment Strategy description </t>
  </si>
  <si>
    <t xml:space="preserve">Due date for TS to be fully implemented </t>
  </si>
  <si>
    <t>TREATMENT STRATEGY (TS)</t>
  </si>
  <si>
    <t>Due date for TS (planned)</t>
  </si>
  <si>
    <t>Actual date TS implemented</t>
  </si>
  <si>
    <t>Need for  Treatment Strategy</t>
  </si>
  <si>
    <t>What will the team do to treat this risk? 
(detail the actions that will be taken to avoid, mitigate, transfer, escalate and/or accept the threat; or exploit, share, or enhance the opportunity)</t>
  </si>
  <si>
    <t>Existing controls</t>
  </si>
  <si>
    <t>Risk no.</t>
  </si>
  <si>
    <t>Level of impact if the risk was to occur?</t>
  </si>
  <si>
    <t>Likelihood of risk, despite existing controls?</t>
  </si>
  <si>
    <t>What controls are already in place to treat this risk? 
(e.g. BAU risk controls, partner/supplier controls )</t>
  </si>
  <si>
    <t xml:space="preserve">Describe the event that might happen that would be good (opportunity) or bad (threat)? </t>
  </si>
  <si>
    <t>Is a TS required? 
(autofill)</t>
  </si>
  <si>
    <t>Risk Rating</t>
  </si>
  <si>
    <t>Residual Risk Rating</t>
  </si>
  <si>
    <t>BOWTIE (unhide)</t>
  </si>
  <si>
    <t>Funding to implement contingency plan</t>
  </si>
  <si>
    <t>Revised likelihood, with TS in place</t>
  </si>
  <si>
    <t>Revised impact, with TS in place</t>
  </si>
  <si>
    <t>Post-treatment risk level
(autofill)</t>
  </si>
  <si>
    <t>Pre-treatment risk level (autofill)</t>
  </si>
  <si>
    <t>Directions on expected actions to manage risk 
(autofill)</t>
  </si>
  <si>
    <t>Direction to inform the sponsor immediately 
(autofill)</t>
  </si>
  <si>
    <t>Date risk added to this register</t>
  </si>
  <si>
    <t>Risk Register</t>
  </si>
  <si>
    <t>Who needs to be involved in developing/ executing the TS &amp; Contingency Plan?</t>
  </si>
  <si>
    <t xml:space="preserve">Approved budget </t>
  </si>
  <si>
    <t xml:space="preserve">Risk requires urgent action! A detailed TS must be developed &amp; implemented ASAP. </t>
  </si>
  <si>
    <t>TS at the discretion of the project manager.</t>
  </si>
  <si>
    <t>TS not required, risk to be accepted / managed through routine procedures.</t>
  </si>
  <si>
    <t>No, but include risk and TS (if any) on next Status Report</t>
  </si>
  <si>
    <t>TS must be developed &amp; implemented as soon as practical.</t>
  </si>
  <si>
    <t xml:space="preserve">Yes - inform the sponsor by email and phone within 24 hours. </t>
  </si>
  <si>
    <t xml:space="preserve">This tool is used to capture actionable items that need to be followed up on throughout the project life cycle. These items are in addition to the work outlined in the PMP. Record the status of each item in each tab by selecting one of the options in the drop-down list in the "RADICAL status" column. This will automatically generate columns on this "RADICAL Summary" tab, enabling the team to view such items in a central location, and focus on resolving each item (changing it to "monitor", "escalated" or "closed" as appropriate), which will remove the item form the summary columns on this tab. </t>
  </si>
  <si>
    <t>Project ID:</t>
  </si>
  <si>
    <t>Project Name:</t>
  </si>
  <si>
    <t>Project Manager:</t>
  </si>
  <si>
    <t>Project Sponsor:</t>
  </si>
  <si>
    <t>Version #:</t>
  </si>
  <si>
    <t>About this tool</t>
  </si>
  <si>
    <t>Who is responsible for implementing the TS?</t>
  </si>
  <si>
    <t xml:space="preserve">Need for escalation </t>
  </si>
  <si>
    <t>THREAT RESPONSE GUIDANCE</t>
  </si>
  <si>
    <t>Source</t>
  </si>
  <si>
    <t xml:space="preserve">What are potential sources or  hazards (for threats) that might lead to the risk occurring? </t>
  </si>
  <si>
    <r>
      <t xml:space="preserve">Forum </t>
    </r>
    <r>
      <rPr>
        <sz val="11"/>
        <color theme="0"/>
        <rFont val="Calibri"/>
        <family val="2"/>
        <scheme val="minor"/>
      </rPr>
      <t xml:space="preserve">
(e.g. meeting)</t>
    </r>
  </si>
  <si>
    <t>Date made</t>
  </si>
  <si>
    <t>Decision Log</t>
  </si>
  <si>
    <t>D01</t>
  </si>
  <si>
    <t>D02</t>
  </si>
  <si>
    <t>D03</t>
  </si>
  <si>
    <t>D04</t>
  </si>
  <si>
    <t>D05</t>
  </si>
  <si>
    <t>D06</t>
  </si>
  <si>
    <t>D07</t>
  </si>
  <si>
    <t>D08</t>
  </si>
  <si>
    <t>D09</t>
  </si>
  <si>
    <t>D10</t>
  </si>
  <si>
    <t>D11</t>
  </si>
  <si>
    <t>D12</t>
  </si>
  <si>
    <t>D13</t>
  </si>
  <si>
    <t>D14</t>
  </si>
  <si>
    <t>D15</t>
  </si>
  <si>
    <t>D16</t>
  </si>
  <si>
    <t>D17</t>
  </si>
  <si>
    <t>D18</t>
  </si>
  <si>
    <t>D19</t>
  </si>
  <si>
    <t>D20</t>
  </si>
  <si>
    <t>D21</t>
  </si>
  <si>
    <r>
      <t>Description</t>
    </r>
    <r>
      <rPr>
        <sz val="12"/>
        <color theme="0"/>
        <rFont val="Calibri"/>
        <family val="2"/>
        <scheme val="minor"/>
      </rPr>
      <t xml:space="preserve">
(overview of the decision made)</t>
    </r>
  </si>
  <si>
    <r>
      <t>Decision Title</t>
    </r>
    <r>
      <rPr>
        <sz val="12"/>
        <color theme="0"/>
        <rFont val="Calibri"/>
        <family val="2"/>
        <scheme val="minor"/>
      </rPr>
      <t xml:space="preserve">
(for ease of reference)</t>
    </r>
  </si>
  <si>
    <r>
      <t xml:space="preserve">Forum </t>
    </r>
    <r>
      <rPr>
        <sz val="11"/>
        <color theme="0"/>
        <rFont val="Calibri"/>
        <family val="2"/>
        <scheme val="minor"/>
      </rPr>
      <t xml:space="preserve">
(e.g. SteerCo/ team meeting)</t>
    </r>
  </si>
  <si>
    <r>
      <t xml:space="preserve">Expected impact
</t>
    </r>
    <r>
      <rPr>
        <sz val="12"/>
        <color theme="0"/>
        <rFont val="Calibri"/>
        <family val="2"/>
        <scheme val="minor"/>
      </rPr>
      <t>(brief outline of what you think will change because of the decision)</t>
    </r>
  </si>
  <si>
    <r>
      <t xml:space="preserve">Rationale 
</t>
    </r>
    <r>
      <rPr>
        <sz val="12"/>
        <color theme="0"/>
        <rFont val="Calibri"/>
        <family val="2"/>
        <scheme val="minor"/>
      </rPr>
      <t>(reason/ justification for the decision)</t>
    </r>
  </si>
  <si>
    <r>
      <t xml:space="preserve">Alternatives 
</t>
    </r>
    <r>
      <rPr>
        <sz val="12"/>
        <color theme="0"/>
        <rFont val="Calibri"/>
        <family val="2"/>
        <scheme val="minor"/>
      </rPr>
      <t>(other options discussed but decided against)</t>
    </r>
  </si>
  <si>
    <r>
      <t>Affected deliverables/work packages</t>
    </r>
    <r>
      <rPr>
        <sz val="12"/>
        <color theme="0"/>
        <rFont val="Calibri"/>
        <family val="2"/>
        <scheme val="minor"/>
      </rPr>
      <t xml:space="preserve">
(which area/s of the project are going to be impacted)</t>
    </r>
  </si>
  <si>
    <r>
      <t xml:space="preserve">Other comments 
</t>
    </r>
    <r>
      <rPr>
        <sz val="12"/>
        <color theme="0"/>
        <rFont val="Calibri"/>
        <family val="2"/>
        <scheme val="minor"/>
      </rPr>
      <t>(any other note-worthy comments, disagreements, and dissenting views)</t>
    </r>
  </si>
  <si>
    <r>
      <t xml:space="preserve">Contributors
</t>
    </r>
    <r>
      <rPr>
        <sz val="12"/>
        <color theme="0"/>
        <rFont val="Calibri"/>
        <family val="2"/>
        <scheme val="minor"/>
      </rPr>
      <t>(people consulted or involved in the discussion)</t>
    </r>
  </si>
  <si>
    <r>
      <t xml:space="preserve">Approver
</t>
    </r>
    <r>
      <rPr>
        <sz val="12"/>
        <color theme="0"/>
        <rFont val="Calibri"/>
        <family val="2"/>
        <scheme val="minor"/>
      </rPr>
      <t>(who authorised the decision - e.g. project manager)</t>
    </r>
  </si>
  <si>
    <t>DECISIONS</t>
  </si>
  <si>
    <t xml:space="preserve">Impact on schedule </t>
  </si>
  <si>
    <t>Impact on budget</t>
  </si>
  <si>
    <t xml:space="preserve">Impact on quality </t>
  </si>
  <si>
    <r>
      <t xml:space="preserve">Pro's
</t>
    </r>
    <r>
      <rPr>
        <i/>
        <sz val="11"/>
        <color theme="0"/>
        <rFont val="Calibri"/>
        <family val="2"/>
        <scheme val="minor"/>
      </rPr>
      <t>- Reasons to approve the change
- Positive impact on the project, product, organisation, and/or stakeholders
- New or existing opportunities impacted</t>
    </r>
  </si>
  <si>
    <r>
      <t xml:space="preserve">Con's
</t>
    </r>
    <r>
      <rPr>
        <i/>
        <sz val="11"/>
        <color theme="0"/>
        <rFont val="Calibri"/>
        <family val="2"/>
        <scheme val="minor"/>
      </rPr>
      <t>- Reasons NOT to approve the change
- Negative impact on project, product, organisation, and/or stakeholders
- New or existing threats impacted</t>
    </r>
  </si>
  <si>
    <t>Stakeholders consulted</t>
  </si>
  <si>
    <t>Project Manager's recommendation</t>
  </si>
  <si>
    <t xml:space="preserve">Impacted deliverables / Work Packages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</si>
</sst>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C09]dddd\,\ dd\ mmm\ yyyy;@"/>
    <numFmt numFmtId="165" formatCode="[$-C09]dd\-mmm\-yy;@"/>
    <numFmt numFmtId="166" formatCode="d/m/yyyy;@"/>
    <numFmt numFmtId="167" formatCode="&quot;$&quot;#,##0"/>
  </numFmts>
  <fonts count="37" x14ac:knownFonts="1">
    <font>
      <sz val="11"/>
      <color theme="1"/>
      <name val="Calibri"/>
      <family val="2"/>
      <scheme val="minor"/>
    </font>
    <font>
      <sz val="11"/>
      <color theme="1"/>
      <name val="Calibri"/>
      <family val="2"/>
      <scheme val="minor"/>
    </font>
    <font>
      <u/>
      <sz val="10"/>
      <color indexed="12"/>
      <name val="Arial"/>
      <family val="2"/>
    </font>
    <font>
      <sz val="20"/>
      <color theme="1"/>
      <name val="Calibri"/>
      <family val="2"/>
      <scheme val="minor"/>
    </font>
    <font>
      <sz val="10"/>
      <name val="Arial"/>
      <family val="2"/>
    </font>
    <font>
      <sz val="12"/>
      <color theme="1"/>
      <name val="Calibri"/>
      <family val="2"/>
      <scheme val="minor"/>
    </font>
    <font>
      <b/>
      <sz val="11"/>
      <color rgb="FF0070C0"/>
      <name val="Calibri"/>
      <family val="2"/>
      <scheme val="minor"/>
    </font>
    <font>
      <sz val="11"/>
      <name val="Calibri"/>
      <family val="2"/>
    </font>
    <font>
      <b/>
      <sz val="12"/>
      <name val="Calibri"/>
      <family val="2"/>
      <scheme val="minor"/>
    </font>
    <font>
      <sz val="22"/>
      <color rgb="FF0070C0"/>
      <name val="Calibri"/>
      <family val="2"/>
      <scheme val="minor"/>
    </font>
    <font>
      <sz val="11"/>
      <color theme="1" tint="0.499984740745262"/>
      <name val="Calibri"/>
      <family val="2"/>
      <scheme val="minor"/>
    </font>
    <font>
      <sz val="8"/>
      <color theme="1" tint="0.499984740745262"/>
      <name val="Calibri"/>
      <family val="2"/>
      <scheme val="minor"/>
    </font>
    <font>
      <b/>
      <sz val="11"/>
      <name val="Calibri"/>
      <family val="2"/>
      <scheme val="minor"/>
    </font>
    <font>
      <b/>
      <sz val="24"/>
      <color rgb="FF00B0F0"/>
      <name val="Calibri"/>
      <family val="2"/>
      <scheme val="minor"/>
    </font>
    <font>
      <b/>
      <sz val="11"/>
      <color theme="1"/>
      <name val="Calibri"/>
      <family val="2"/>
      <scheme val="minor"/>
    </font>
    <font>
      <u/>
      <sz val="22"/>
      <color rgb="FF0070C0"/>
      <name val="Calibri"/>
      <family val="2"/>
      <scheme val="minor"/>
    </font>
    <font>
      <sz val="9"/>
      <name val="Calibri"/>
      <family val="2"/>
      <scheme val="minor"/>
    </font>
    <font>
      <b/>
      <sz val="11"/>
      <color theme="0"/>
      <name val="Calibri"/>
      <family val="2"/>
    </font>
    <font>
      <b/>
      <sz val="11"/>
      <color theme="0"/>
      <name val="Calibri"/>
      <family val="2"/>
      <scheme val="minor"/>
    </font>
    <font>
      <sz val="11"/>
      <color theme="0"/>
      <name val="Calibri"/>
      <family val="2"/>
      <scheme val="minor"/>
    </font>
    <font>
      <b/>
      <sz val="12"/>
      <color theme="0"/>
      <name val="Calibri"/>
      <family val="2"/>
      <scheme val="minor"/>
    </font>
    <font>
      <i/>
      <sz val="11"/>
      <color theme="0"/>
      <name val="Calibri"/>
      <family val="2"/>
      <scheme val="minor"/>
    </font>
    <font>
      <sz val="10"/>
      <name val="Calibri"/>
      <family val="2"/>
      <scheme val="minor"/>
    </font>
    <font>
      <sz val="10"/>
      <color theme="1"/>
      <name val="Calibri"/>
      <family val="2"/>
      <scheme val="minor"/>
    </font>
    <font>
      <sz val="10"/>
      <name val="Calibri"/>
      <family val="2"/>
    </font>
    <font>
      <sz val="24"/>
      <color rgb="FF00B0F0"/>
      <name val="Calibri"/>
      <family val="2"/>
      <scheme val="minor"/>
    </font>
    <font>
      <sz val="28"/>
      <color rgb="FF00B0F0"/>
      <name val="Calibri"/>
      <family val="2"/>
      <scheme val="minor"/>
    </font>
    <font>
      <sz val="10"/>
      <color theme="0"/>
      <name val="Calibri"/>
      <family val="2"/>
      <scheme val="minor"/>
    </font>
    <font>
      <i/>
      <sz val="11"/>
      <color theme="1" tint="0.499984740745262"/>
      <name val="Calibri"/>
      <family val="2"/>
      <scheme val="minor"/>
    </font>
    <font>
      <b/>
      <u/>
      <sz val="11"/>
      <color theme="1"/>
      <name val="Calibri"/>
      <family val="2"/>
      <scheme val="minor"/>
    </font>
    <font>
      <sz val="9"/>
      <color theme="1" tint="0.499984740745262"/>
      <name val="Calibri"/>
      <family val="2"/>
      <scheme val="minor"/>
    </font>
    <font>
      <sz val="12"/>
      <color theme="0"/>
      <name val="Calibri"/>
      <family val="2"/>
      <scheme val="minor"/>
    </font>
    <font>
      <sz val="9"/>
      <color theme="0"/>
      <name val="Calibri"/>
      <family val="2"/>
      <scheme val="minor"/>
    </font>
    <font>
      <b/>
      <sz val="10"/>
      <name val="Calibri"/>
      <family val="2"/>
      <scheme val="minor"/>
    </font>
    <font>
      <sz val="8"/>
      <name val="Calibri"/>
      <family val="2"/>
      <scheme val="minor"/>
    </font>
    <font>
      <b/>
      <sz val="10"/>
      <color theme="0"/>
      <name val="Arial"/>
      <family val="2"/>
    </font>
    <font>
      <b/>
      <sz val="12"/>
      <color theme="1" tint="0.499984740745262"/>
      <name val="Calibri"/>
      <family val="2"/>
      <scheme val="minor"/>
    </font>
  </fonts>
  <fills count="15">
    <fill>
      <patternFill patternType="none"/>
    </fill>
    <fill>
      <patternFill patternType="gray125"/>
    </fill>
    <fill>
      <patternFill patternType="solid">
        <fgColor theme="0" tint="-0.14999847407452621"/>
        <bgColor indexed="64"/>
      </patternFill>
    </fill>
    <fill>
      <patternFill patternType="solid">
        <fgColor rgb="FF00B0F0"/>
        <bgColor indexed="64"/>
      </patternFill>
    </fill>
    <fill>
      <patternFill patternType="solid">
        <fgColor theme="0" tint="-0.249977111117893"/>
        <bgColor indexed="64"/>
      </patternFill>
    </fill>
    <fill>
      <patternFill patternType="solid">
        <fgColor rgb="FF002060"/>
        <bgColor indexed="64"/>
      </patternFill>
    </fill>
    <fill>
      <patternFill patternType="solid">
        <fgColor theme="0" tint="-0.34998626667073579"/>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theme="1" tint="0.499984740745262"/>
        <bgColor indexed="64"/>
      </patternFill>
    </fill>
    <fill>
      <patternFill patternType="solid">
        <fgColor theme="7"/>
        <bgColor indexed="64"/>
      </patternFill>
    </fill>
    <fill>
      <patternFill patternType="solid">
        <fgColor theme="0"/>
        <bgColor indexed="64"/>
      </patternFill>
    </fill>
    <fill>
      <patternFill patternType="solid">
        <fgColor rgb="FFFF7D7D"/>
        <bgColor indexed="64"/>
      </patternFill>
    </fill>
    <fill>
      <patternFill patternType="solid">
        <fgColor theme="8" tint="0.79998168889431442"/>
        <bgColor indexed="64"/>
      </patternFill>
    </fill>
  </fills>
  <borders count="49">
    <border>
      <left/>
      <right/>
      <top/>
      <bottom/>
      <diagonal/>
    </border>
    <border>
      <left/>
      <right style="thin">
        <color indexed="64"/>
      </right>
      <top/>
      <bottom/>
      <diagonal/>
    </border>
    <border>
      <left/>
      <right/>
      <top/>
      <bottom style="medium">
        <color indexed="64"/>
      </bottom>
      <diagonal/>
    </border>
    <border>
      <left/>
      <right/>
      <top/>
      <bottom style="medium">
        <color rgb="FF00B0F0"/>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right style="medium">
        <color theme="0"/>
      </right>
      <top style="medium">
        <color theme="0"/>
      </top>
      <bottom/>
      <diagonal/>
    </border>
    <border>
      <left/>
      <right/>
      <top style="medium">
        <color theme="0"/>
      </top>
      <bottom/>
      <diagonal/>
    </border>
    <border>
      <left/>
      <right/>
      <top/>
      <bottom style="medium">
        <color theme="0"/>
      </bottom>
      <diagonal/>
    </border>
    <border>
      <left/>
      <right/>
      <top style="medium">
        <color theme="0"/>
      </top>
      <bottom style="medium">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theme="0" tint="-0.14996795556505021"/>
      </left>
      <right style="thin">
        <color indexed="64"/>
      </right>
      <top style="thin">
        <color theme="0" tint="-0.14996795556505021"/>
      </top>
      <bottom style="thin">
        <color indexed="64"/>
      </bottom>
      <diagonal/>
    </border>
    <border>
      <left/>
      <right style="thin">
        <color theme="0" tint="-0.14996795556505021"/>
      </right>
      <top style="thin">
        <color theme="0" tint="-0.14996795556505021"/>
      </top>
      <bottom style="thin">
        <color theme="0" tint="-0.14996795556505021"/>
      </bottom>
      <diagonal/>
    </border>
    <border>
      <left style="thin">
        <color theme="1"/>
      </left>
      <right style="thin">
        <color theme="1"/>
      </right>
      <top style="thin">
        <color theme="1"/>
      </top>
      <bottom style="medium">
        <color indexed="64"/>
      </bottom>
      <diagonal/>
    </border>
    <border>
      <left style="thin">
        <color theme="1"/>
      </left>
      <right style="thin">
        <color theme="1"/>
      </right>
      <top style="thin">
        <color theme="0" tint="-0.14996795556505021"/>
      </top>
      <bottom style="thin">
        <color theme="0" tint="-0.14996795556505021"/>
      </bottom>
      <diagonal/>
    </border>
    <border>
      <left/>
      <right style="thin">
        <color theme="1"/>
      </right>
      <top style="thin">
        <color theme="1"/>
      </top>
      <bottom style="medium">
        <color indexed="64"/>
      </bottom>
      <diagonal/>
    </border>
    <border>
      <left style="thin">
        <color indexed="64"/>
      </left>
      <right style="thin">
        <color indexed="64"/>
      </right>
      <top/>
      <bottom/>
      <diagonal/>
    </border>
    <border>
      <left/>
      <right style="thin">
        <color theme="0" tint="-0.14996795556505021"/>
      </right>
      <top style="thin">
        <color theme="0" tint="-0.14996795556505021"/>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theme="0" tint="-0.14996795556505021"/>
      </right>
      <top/>
      <bottom style="thin">
        <color theme="0" tint="-0.14996795556505021"/>
      </bottom>
      <diagonal/>
    </border>
    <border>
      <left style="thin">
        <color theme="0" tint="-0.14996795556505021"/>
      </left>
      <right style="thin">
        <color indexed="64"/>
      </right>
      <top/>
      <bottom style="thin">
        <color theme="0" tint="-0.14996795556505021"/>
      </bottom>
      <diagonal/>
    </border>
    <border>
      <left style="thin">
        <color theme="0" tint="-0.14996795556505021"/>
      </left>
      <right style="thin">
        <color indexed="64"/>
      </right>
      <top style="medium">
        <color indexed="64"/>
      </top>
      <bottom style="thin">
        <color theme="0" tint="-0.14996795556505021"/>
      </bottom>
      <diagonal/>
    </border>
    <border>
      <left style="thin">
        <color theme="1"/>
      </left>
      <right style="thin">
        <color theme="1"/>
      </right>
      <top/>
      <bottom style="thin">
        <color theme="0" tint="-0.14996795556505021"/>
      </bottom>
      <diagonal/>
    </border>
    <border>
      <left/>
      <right/>
      <top style="medium">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indexed="64"/>
      </left>
      <right style="thin">
        <color indexed="64"/>
      </right>
      <top style="thin">
        <color indexed="64"/>
      </top>
      <bottom style="thin">
        <color indexed="64"/>
      </bottom>
      <diagonal/>
    </border>
    <border>
      <left/>
      <right style="thin">
        <color theme="0"/>
      </right>
      <top/>
      <bottom/>
      <diagonal/>
    </border>
    <border>
      <left style="thin">
        <color theme="0" tint="-0.14996795556505021"/>
      </left>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indexed="64"/>
      </bottom>
      <diagonal/>
    </border>
  </borders>
  <cellStyleXfs count="5">
    <xf numFmtId="0" fontId="0" fillId="0" borderId="0"/>
    <xf numFmtId="164" fontId="2" fillId="0" borderId="0" applyNumberFormat="0" applyFill="0" applyBorder="0" applyAlignment="0" applyProtection="0">
      <alignment vertical="top"/>
      <protection locked="0"/>
    </xf>
    <xf numFmtId="164" fontId="4" fillId="0" borderId="0"/>
    <xf numFmtId="0" fontId="4" fillId="0" borderId="0"/>
    <xf numFmtId="164" fontId="4" fillId="0" borderId="0"/>
  </cellStyleXfs>
  <cellXfs count="149">
    <xf numFmtId="0" fontId="0" fillId="0" borderId="0" xfId="0"/>
    <xf numFmtId="0" fontId="5" fillId="0" borderId="0" xfId="0" applyFont="1"/>
    <xf numFmtId="0" fontId="1" fillId="0" borderId="0" xfId="0" applyFont="1" applyAlignment="1">
      <alignment horizontal="left" vertical="top" wrapText="1"/>
    </xf>
    <xf numFmtId="0" fontId="0" fillId="0" borderId="0" xfId="0" applyAlignment="1">
      <alignment horizontal="left"/>
    </xf>
    <xf numFmtId="0" fontId="3" fillId="0" borderId="0" xfId="0" applyFont="1" applyAlignment="1">
      <alignment wrapText="1"/>
    </xf>
    <xf numFmtId="0" fontId="0" fillId="0" borderId="0" xfId="0" applyAlignment="1">
      <alignment vertical="top" wrapText="1"/>
    </xf>
    <xf numFmtId="0" fontId="0" fillId="0" borderId="0" xfId="0" applyAlignment="1">
      <alignment wrapText="1"/>
    </xf>
    <xf numFmtId="0" fontId="13" fillId="0" borderId="0" xfId="0" applyFont="1" applyAlignment="1">
      <alignment horizontal="left"/>
    </xf>
    <xf numFmtId="0" fontId="9" fillId="0" borderId="0" xfId="0" applyFont="1" applyAlignment="1">
      <alignment vertical="center"/>
    </xf>
    <xf numFmtId="0" fontId="0" fillId="0" borderId="0" xfId="0" applyAlignment="1">
      <alignment horizontal="center" vertical="top"/>
    </xf>
    <xf numFmtId="0" fontId="9" fillId="0" borderId="0" xfId="0" applyFont="1" applyAlignment="1">
      <alignment wrapText="1"/>
    </xf>
    <xf numFmtId="0" fontId="9" fillId="0" borderId="0" xfId="0" applyFont="1"/>
    <xf numFmtId="0" fontId="6" fillId="0" borderId="0" xfId="0" applyFont="1" applyAlignment="1">
      <alignment horizontal="left" vertical="top" wrapText="1"/>
    </xf>
    <xf numFmtId="0" fontId="11" fillId="0" borderId="0" xfId="0" applyFont="1" applyAlignment="1">
      <alignment horizontal="left" vertical="top"/>
    </xf>
    <xf numFmtId="0" fontId="10" fillId="0" borderId="0" xfId="0" applyFont="1" applyAlignment="1">
      <alignment horizontal="right" vertical="top"/>
    </xf>
    <xf numFmtId="164" fontId="7" fillId="0" borderId="0" xfId="2" applyFont="1" applyAlignment="1">
      <alignment wrapText="1"/>
    </xf>
    <xf numFmtId="0" fontId="7" fillId="0" borderId="0" xfId="2" applyNumberFormat="1" applyFont="1" applyAlignment="1">
      <alignment horizontal="left"/>
    </xf>
    <xf numFmtId="0" fontId="0" fillId="0" borderId="0" xfId="2" applyNumberFormat="1" applyFont="1" applyAlignment="1">
      <alignment horizontal="left"/>
    </xf>
    <xf numFmtId="165" fontId="7" fillId="0" borderId="0" xfId="2" applyNumberFormat="1" applyFont="1" applyAlignment="1">
      <alignment horizontal="left"/>
    </xf>
    <xf numFmtId="0" fontId="14" fillId="0" borderId="0" xfId="0" applyFont="1" applyAlignment="1">
      <alignment horizontal="left" vertical="top"/>
    </xf>
    <xf numFmtId="0" fontId="0" fillId="0" borderId="0" xfId="0" applyAlignment="1">
      <alignment vertical="center"/>
    </xf>
    <xf numFmtId="0" fontId="0" fillId="0" borderId="0" xfId="0" applyAlignment="1">
      <alignment vertical="top"/>
    </xf>
    <xf numFmtId="0" fontId="15" fillId="0" borderId="0" xfId="1" applyNumberFormat="1" applyFont="1" applyFill="1" applyBorder="1" applyAlignment="1" applyProtection="1">
      <alignment vertical="center"/>
    </xf>
    <xf numFmtId="0" fontId="7" fillId="0" borderId="3" xfId="2" applyNumberFormat="1" applyFont="1" applyBorder="1" applyAlignment="1">
      <alignment horizontal="left"/>
    </xf>
    <xf numFmtId="0" fontId="0" fillId="0" borderId="3" xfId="2" applyNumberFormat="1" applyFont="1" applyBorder="1" applyAlignment="1">
      <alignment horizontal="left"/>
    </xf>
    <xf numFmtId="0" fontId="4" fillId="0" borderId="0" xfId="0" applyFont="1" applyAlignment="1">
      <alignment horizontal="center" vertical="center" wrapText="1"/>
    </xf>
    <xf numFmtId="0" fontId="17" fillId="0" borderId="0" xfId="0" applyFont="1" applyAlignment="1">
      <alignment horizontal="left" vertical="center"/>
    </xf>
    <xf numFmtId="0" fontId="0" fillId="2" borderId="0" xfId="0" applyFill="1"/>
    <xf numFmtId="0" fontId="0" fillId="6" borderId="0" xfId="0" applyFill="1"/>
    <xf numFmtId="0" fontId="0" fillId="7" borderId="0" xfId="0" applyFill="1"/>
    <xf numFmtId="0" fontId="0" fillId="8" borderId="0" xfId="0" applyFill="1"/>
    <xf numFmtId="0" fontId="0" fillId="9" borderId="0" xfId="0" applyFill="1"/>
    <xf numFmtId="0" fontId="0" fillId="0" borderId="5" xfId="0" applyBorder="1"/>
    <xf numFmtId="0" fontId="0" fillId="0" borderId="6" xfId="0" applyBorder="1"/>
    <xf numFmtId="0" fontId="0" fillId="0" borderId="7" xfId="0" applyBorder="1"/>
    <xf numFmtId="0" fontId="4" fillId="0" borderId="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 xfId="0" applyBorder="1"/>
    <xf numFmtId="0" fontId="19" fillId="0" borderId="0" xfId="0" applyFont="1"/>
    <xf numFmtId="0" fontId="18" fillId="3" borderId="0" xfId="2" applyNumberFormat="1" applyFont="1" applyFill="1" applyAlignment="1">
      <alignment horizontal="left" vertical="top" wrapText="1"/>
    </xf>
    <xf numFmtId="164" fontId="18" fillId="3" borderId="0" xfId="2" applyFont="1" applyFill="1" applyAlignment="1">
      <alignment vertical="top" wrapText="1"/>
    </xf>
    <xf numFmtId="164" fontId="12" fillId="11" borderId="0" xfId="2" applyFont="1" applyFill="1" applyAlignment="1">
      <alignment vertical="top" wrapText="1"/>
    </xf>
    <xf numFmtId="0" fontId="20" fillId="3" borderId="0" xfId="2" applyNumberFormat="1" applyFont="1" applyFill="1" applyAlignment="1">
      <alignment horizontal="left" vertical="top" wrapText="1"/>
    </xf>
    <xf numFmtId="164" fontId="20" fillId="3" borderId="0" xfId="2" applyFont="1" applyFill="1" applyAlignment="1">
      <alignment vertical="top" wrapText="1"/>
    </xf>
    <xf numFmtId="164" fontId="8" fillId="11" borderId="0" xfId="2" applyFont="1" applyFill="1" applyAlignment="1">
      <alignment vertical="top" wrapText="1"/>
    </xf>
    <xf numFmtId="164" fontId="18" fillId="3" borderId="0" xfId="2" applyFont="1" applyFill="1" applyAlignment="1">
      <alignment horizontal="left" vertical="top" wrapText="1"/>
    </xf>
    <xf numFmtId="166" fontId="12" fillId="11" borderId="0" xfId="0" applyNumberFormat="1" applyFont="1" applyFill="1" applyAlignment="1">
      <alignment horizontal="left" vertical="top" wrapText="1"/>
    </xf>
    <xf numFmtId="0" fontId="23" fillId="0" borderId="0" xfId="0" applyFont="1"/>
    <xf numFmtId="0" fontId="22" fillId="4" borderId="17" xfId="2" applyNumberFormat="1" applyFont="1" applyFill="1" applyBorder="1" applyAlignment="1">
      <alignment horizontal="left" vertical="top" wrapText="1"/>
    </xf>
    <xf numFmtId="165" fontId="24" fillId="0" borderId="17" xfId="2" applyNumberFormat="1" applyFont="1" applyBorder="1" applyAlignment="1">
      <alignment horizontal="left" vertical="center" wrapText="1"/>
    </xf>
    <xf numFmtId="0" fontId="24" fillId="0" borderId="17" xfId="2" applyNumberFormat="1" applyFont="1" applyBorder="1" applyAlignment="1">
      <alignment horizontal="left" vertical="center" wrapText="1"/>
    </xf>
    <xf numFmtId="164" fontId="24" fillId="0" borderId="0" xfId="2" applyFont="1" applyAlignment="1">
      <alignment horizontal="left"/>
    </xf>
    <xf numFmtId="0" fontId="24" fillId="0" borderId="0" xfId="2" applyNumberFormat="1" applyFont="1" applyAlignment="1">
      <alignment horizontal="left"/>
    </xf>
    <xf numFmtId="165" fontId="24" fillId="0" borderId="0" xfId="2" applyNumberFormat="1" applyFont="1" applyAlignment="1">
      <alignment horizontal="left"/>
    </xf>
    <xf numFmtId="0" fontId="22" fillId="4" borderId="22" xfId="2" applyNumberFormat="1" applyFont="1" applyFill="1" applyBorder="1" applyAlignment="1">
      <alignment horizontal="left" vertical="top" wrapText="1"/>
    </xf>
    <xf numFmtId="0" fontId="23" fillId="0" borderId="0" xfId="0" applyFont="1" applyAlignment="1">
      <alignment horizontal="left" vertical="top" wrapText="1"/>
    </xf>
    <xf numFmtId="164" fontId="24" fillId="0" borderId="0" xfId="2" applyFont="1"/>
    <xf numFmtId="0" fontId="24" fillId="0" borderId="0" xfId="2" applyNumberFormat="1" applyFont="1"/>
    <xf numFmtId="165" fontId="24" fillId="0" borderId="0" xfId="2" applyNumberFormat="1" applyFont="1"/>
    <xf numFmtId="165" fontId="22" fillId="0" borderId="17" xfId="2" applyNumberFormat="1" applyFont="1" applyBorder="1" applyAlignment="1">
      <alignment horizontal="left" vertical="top" wrapText="1"/>
    </xf>
    <xf numFmtId="0" fontId="22" fillId="4" borderId="18" xfId="2" applyNumberFormat="1" applyFont="1" applyFill="1" applyBorder="1" applyAlignment="1">
      <alignment horizontal="left" vertical="top" wrapText="1"/>
    </xf>
    <xf numFmtId="0" fontId="24" fillId="0" borderId="20" xfId="2" applyNumberFormat="1" applyFont="1" applyBorder="1" applyAlignment="1">
      <alignment horizontal="left" vertical="center" wrapText="1"/>
    </xf>
    <xf numFmtId="165" fontId="24" fillId="0" borderId="20" xfId="2" applyNumberFormat="1" applyFont="1" applyBorder="1" applyAlignment="1">
      <alignment horizontal="left" vertical="center" wrapText="1"/>
    </xf>
    <xf numFmtId="0" fontId="24" fillId="0" borderId="22" xfId="2" applyNumberFormat="1" applyFont="1" applyBorder="1" applyAlignment="1">
      <alignment horizontal="left" vertical="center" wrapText="1"/>
    </xf>
    <xf numFmtId="0" fontId="23" fillId="0" borderId="0" xfId="0" applyFont="1" applyAlignment="1">
      <alignment horizontal="left"/>
    </xf>
    <xf numFmtId="0" fontId="24" fillId="0" borderId="19" xfId="2" applyNumberFormat="1" applyFont="1" applyBorder="1" applyAlignment="1">
      <alignment horizontal="left" vertical="center" wrapText="1"/>
    </xf>
    <xf numFmtId="165" fontId="24" fillId="0" borderId="19" xfId="2" applyNumberFormat="1" applyFont="1" applyBorder="1" applyAlignment="1">
      <alignment horizontal="left" vertical="center" wrapText="1"/>
    </xf>
    <xf numFmtId="0" fontId="24" fillId="0" borderId="21" xfId="2" applyNumberFormat="1" applyFont="1" applyBorder="1" applyAlignment="1">
      <alignment horizontal="left" vertical="center" wrapText="1"/>
    </xf>
    <xf numFmtId="165" fontId="24" fillId="0" borderId="21" xfId="2" applyNumberFormat="1" applyFont="1" applyBorder="1" applyAlignment="1">
      <alignment horizontal="left" vertical="center" wrapText="1"/>
    </xf>
    <xf numFmtId="0" fontId="3" fillId="0" borderId="0" xfId="0" applyFont="1" applyAlignment="1">
      <alignment horizontal="left" vertical="top" wrapText="1"/>
    </xf>
    <xf numFmtId="0" fontId="25" fillId="0" borderId="0" xfId="0" applyFont="1" applyAlignment="1">
      <alignment horizontal="left"/>
    </xf>
    <xf numFmtId="0" fontId="24" fillId="0" borderId="27" xfId="2" applyNumberFormat="1" applyFont="1" applyBorder="1" applyAlignment="1">
      <alignment horizontal="left" vertical="center" wrapText="1"/>
    </xf>
    <xf numFmtId="164" fontId="8" fillId="4" borderId="28" xfId="2" applyFont="1" applyFill="1" applyBorder="1" applyAlignment="1">
      <alignment vertical="center" wrapText="1"/>
    </xf>
    <xf numFmtId="164" fontId="8" fillId="4" borderId="29" xfId="2" applyFont="1" applyFill="1" applyBorder="1" applyAlignment="1">
      <alignment vertical="center" wrapText="1"/>
    </xf>
    <xf numFmtId="164" fontId="8" fillId="4" borderId="30" xfId="2" applyFont="1" applyFill="1" applyBorder="1" applyAlignment="1">
      <alignment vertical="center" wrapText="1"/>
    </xf>
    <xf numFmtId="164" fontId="8" fillId="4" borderId="29" xfId="2" applyFont="1" applyFill="1" applyBorder="1" applyAlignment="1">
      <alignment horizontal="right" vertical="center" wrapText="1"/>
    </xf>
    <xf numFmtId="164" fontId="8" fillId="4" borderId="30" xfId="2" applyFont="1" applyFill="1" applyBorder="1" applyAlignment="1">
      <alignment horizontal="center" vertical="center" wrapText="1"/>
    </xf>
    <xf numFmtId="164" fontId="8" fillId="4" borderId="29" xfId="2" applyFont="1" applyFill="1" applyBorder="1" applyAlignment="1">
      <alignment horizontal="center" vertical="center" wrapText="1"/>
    </xf>
    <xf numFmtId="0" fontId="25" fillId="0" borderId="0" xfId="0" applyFont="1" applyAlignment="1">
      <alignment horizontal="left" vertical="center"/>
    </xf>
    <xf numFmtId="0" fontId="22" fillId="4" borderId="31" xfId="2" applyNumberFormat="1" applyFont="1" applyFill="1" applyBorder="1" applyAlignment="1">
      <alignment horizontal="left" vertical="top" wrapText="1"/>
    </xf>
    <xf numFmtId="0" fontId="24" fillId="0" borderId="32" xfId="2" applyNumberFormat="1" applyFont="1" applyBorder="1" applyAlignment="1">
      <alignment horizontal="left" vertical="center" wrapText="1"/>
    </xf>
    <xf numFmtId="165" fontId="24" fillId="0" borderId="32" xfId="2" applyNumberFormat="1" applyFont="1" applyBorder="1" applyAlignment="1">
      <alignment horizontal="left" vertical="center" wrapText="1"/>
    </xf>
    <xf numFmtId="0" fontId="18" fillId="3" borderId="28" xfId="2" applyNumberFormat="1" applyFont="1" applyFill="1" applyBorder="1" applyAlignment="1">
      <alignment horizontal="left" vertical="top" wrapText="1"/>
    </xf>
    <xf numFmtId="164" fontId="18" fillId="3" borderId="29" xfId="2" applyFont="1" applyFill="1" applyBorder="1" applyAlignment="1">
      <alignment horizontal="left" vertical="top" wrapText="1"/>
    </xf>
    <xf numFmtId="164" fontId="18" fillId="3" borderId="30" xfId="2" applyFont="1" applyFill="1" applyBorder="1" applyAlignment="1">
      <alignment horizontal="left" vertical="top" wrapText="1"/>
    </xf>
    <xf numFmtId="164" fontId="18" fillId="3" borderId="28" xfId="2" applyFont="1" applyFill="1" applyBorder="1" applyAlignment="1">
      <alignment horizontal="left" vertical="top" wrapText="1"/>
    </xf>
    <xf numFmtId="0" fontId="24" fillId="0" borderId="33" xfId="2" applyNumberFormat="1" applyFont="1" applyBorder="1" applyAlignment="1">
      <alignment horizontal="left" vertical="center" wrapText="1"/>
    </xf>
    <xf numFmtId="165" fontId="24" fillId="0" borderId="34" xfId="2" applyNumberFormat="1" applyFont="1" applyBorder="1" applyAlignment="1">
      <alignment horizontal="left" vertical="center" wrapText="1"/>
    </xf>
    <xf numFmtId="165" fontId="24" fillId="0" borderId="35" xfId="2" applyNumberFormat="1" applyFont="1" applyBorder="1" applyAlignment="1">
      <alignment horizontal="left" vertical="center" wrapText="1"/>
    </xf>
    <xf numFmtId="165" fontId="24" fillId="0" borderId="33" xfId="2" applyNumberFormat="1" applyFont="1" applyBorder="1" applyAlignment="1">
      <alignment horizontal="left" vertical="center" wrapText="1"/>
    </xf>
    <xf numFmtId="165" fontId="24" fillId="0" borderId="22" xfId="2" applyNumberFormat="1" applyFont="1" applyBorder="1" applyAlignment="1">
      <alignment horizontal="left" vertical="center" wrapText="1"/>
    </xf>
    <xf numFmtId="165" fontId="24" fillId="0" borderId="27" xfId="2" applyNumberFormat="1" applyFont="1" applyBorder="1" applyAlignment="1">
      <alignment horizontal="left" vertical="center" wrapText="1"/>
    </xf>
    <xf numFmtId="0" fontId="24" fillId="0" borderId="35" xfId="2" applyNumberFormat="1" applyFont="1" applyBorder="1" applyAlignment="1">
      <alignment horizontal="left" vertical="center" wrapText="1"/>
    </xf>
    <xf numFmtId="0" fontId="28" fillId="0" borderId="0" xfId="0" applyFont="1" applyAlignment="1">
      <alignment vertical="center"/>
    </xf>
    <xf numFmtId="0" fontId="4" fillId="0" borderId="0" xfId="0" applyFont="1" applyAlignment="1">
      <alignment vertical="center" wrapText="1"/>
    </xf>
    <xf numFmtId="0" fontId="29" fillId="0" borderId="0" xfId="0" applyFont="1"/>
    <xf numFmtId="0" fontId="22" fillId="2" borderId="26" xfId="0" applyFont="1" applyFill="1" applyBorder="1" applyAlignment="1">
      <alignment horizontal="center" vertical="top" wrapText="1"/>
    </xf>
    <xf numFmtId="0" fontId="23" fillId="0" borderId="0" xfId="0" applyFont="1" applyAlignment="1">
      <alignment horizontal="center" vertical="top"/>
    </xf>
    <xf numFmtId="164" fontId="22" fillId="0" borderId="0" xfId="4" applyFont="1"/>
    <xf numFmtId="166" fontId="12" fillId="11" borderId="44" xfId="0" applyNumberFormat="1" applyFont="1" applyFill="1" applyBorder="1" applyAlignment="1">
      <alignment horizontal="left" vertical="top" wrapText="1"/>
    </xf>
    <xf numFmtId="0" fontId="0" fillId="12" borderId="0" xfId="0" applyFill="1"/>
    <xf numFmtId="0" fontId="0" fillId="13" borderId="0" xfId="0" applyFill="1"/>
    <xf numFmtId="0" fontId="34" fillId="2" borderId="37" xfId="0" applyFont="1" applyFill="1" applyBorder="1" applyAlignment="1">
      <alignment horizontal="center" vertical="center" wrapText="1"/>
    </xf>
    <xf numFmtId="0" fontId="27" fillId="3" borderId="0" xfId="0" applyFont="1" applyFill="1" applyAlignment="1">
      <alignment horizontal="center" vertical="center" wrapText="1"/>
    </xf>
    <xf numFmtId="0" fontId="27" fillId="3" borderId="0" xfId="0" applyFont="1" applyFill="1" applyAlignment="1">
      <alignment horizontal="center" vertical="center" textRotation="90" wrapText="1"/>
    </xf>
    <xf numFmtId="166" fontId="22" fillId="11" borderId="23" xfId="0" applyNumberFormat="1" applyFont="1" applyFill="1" applyBorder="1" applyAlignment="1">
      <alignment horizontal="center" vertical="center" wrapText="1"/>
    </xf>
    <xf numFmtId="0" fontId="27" fillId="3" borderId="25" xfId="0" applyFont="1" applyFill="1" applyBorder="1" applyAlignment="1">
      <alignment horizontal="center" vertical="center" wrapText="1"/>
    </xf>
    <xf numFmtId="165" fontId="24" fillId="0" borderId="46" xfId="2" applyNumberFormat="1" applyFont="1" applyBorder="1" applyAlignment="1">
      <alignment horizontal="left" vertical="center" wrapText="1"/>
    </xf>
    <xf numFmtId="165" fontId="24" fillId="0" borderId="47" xfId="2" applyNumberFormat="1" applyFont="1" applyBorder="1" applyAlignment="1">
      <alignment horizontal="left" vertical="center" wrapText="1"/>
    </xf>
    <xf numFmtId="165" fontId="24" fillId="0" borderId="48" xfId="2" applyNumberFormat="1" applyFont="1" applyBorder="1" applyAlignment="1">
      <alignment horizontal="left" vertical="center" wrapText="1"/>
    </xf>
    <xf numFmtId="0" fontId="30" fillId="0" borderId="0" xfId="0" applyFont="1" applyAlignment="1">
      <alignment vertical="top" wrapText="1"/>
    </xf>
    <xf numFmtId="0" fontId="22" fillId="0" borderId="32" xfId="0" applyFont="1" applyBorder="1" applyAlignment="1">
      <alignment horizontal="left" vertical="top" wrapText="1"/>
    </xf>
    <xf numFmtId="0" fontId="22" fillId="14" borderId="43" xfId="0" applyFont="1" applyFill="1" applyBorder="1" applyAlignment="1">
      <alignment horizontal="left" vertical="top" wrapText="1"/>
    </xf>
    <xf numFmtId="0" fontId="22" fillId="6" borderId="43" xfId="0" applyFont="1" applyFill="1" applyBorder="1" applyAlignment="1">
      <alignment horizontal="left" vertical="top" wrapText="1"/>
    </xf>
    <xf numFmtId="0" fontId="32" fillId="6" borderId="43" xfId="0" applyFont="1" applyFill="1" applyBorder="1" applyAlignment="1">
      <alignment horizontal="left" vertical="top" wrapText="1"/>
    </xf>
    <xf numFmtId="0" fontId="16" fillId="6" borderId="43" xfId="0" applyFont="1" applyFill="1" applyBorder="1" applyAlignment="1">
      <alignment horizontal="left" vertical="top" wrapText="1"/>
    </xf>
    <xf numFmtId="165" fontId="22" fillId="0" borderId="32" xfId="0" applyNumberFormat="1" applyFont="1" applyBorder="1" applyAlignment="1">
      <alignment horizontal="left" vertical="top" wrapText="1"/>
    </xf>
    <xf numFmtId="167" fontId="22" fillId="0" borderId="32" xfId="0" applyNumberFormat="1" applyFont="1" applyBorder="1" applyAlignment="1">
      <alignment horizontal="left" vertical="top" wrapText="1"/>
    </xf>
    <xf numFmtId="0" fontId="22" fillId="0" borderId="36" xfId="2" applyNumberFormat="1" applyFont="1" applyBorder="1" applyAlignment="1">
      <alignment horizontal="left" vertical="top" wrapText="1"/>
    </xf>
    <xf numFmtId="0" fontId="22" fillId="0" borderId="17" xfId="0" applyFont="1" applyBorder="1" applyAlignment="1">
      <alignment horizontal="left" vertical="top" wrapText="1"/>
    </xf>
    <xf numFmtId="0" fontId="22" fillId="14" borderId="38" xfId="0" applyFont="1" applyFill="1" applyBorder="1" applyAlignment="1">
      <alignment horizontal="left" vertical="top" wrapText="1"/>
    </xf>
    <xf numFmtId="0" fontId="22" fillId="6" borderId="38" xfId="0" applyFont="1" applyFill="1" applyBorder="1" applyAlignment="1">
      <alignment horizontal="left" vertical="top" wrapText="1"/>
    </xf>
    <xf numFmtId="0" fontId="32" fillId="6" borderId="38" xfId="0" applyFont="1" applyFill="1" applyBorder="1" applyAlignment="1">
      <alignment horizontal="left" vertical="top" wrapText="1"/>
    </xf>
    <xf numFmtId="0" fontId="16" fillId="6" borderId="38" xfId="0" applyFont="1" applyFill="1" applyBorder="1" applyAlignment="1">
      <alignment horizontal="left" vertical="top" wrapText="1"/>
    </xf>
    <xf numFmtId="0" fontId="22" fillId="0" borderId="24" xfId="2" applyNumberFormat="1" applyFont="1" applyBorder="1" applyAlignment="1">
      <alignment horizontal="left" vertical="top" wrapText="1"/>
    </xf>
    <xf numFmtId="165" fontId="22" fillId="0" borderId="17" xfId="0" applyNumberFormat="1" applyFont="1" applyBorder="1" applyAlignment="1">
      <alignment horizontal="left" vertical="top" wrapText="1"/>
    </xf>
    <xf numFmtId="0" fontId="30" fillId="0" borderId="0" xfId="0" applyFont="1" applyAlignment="1">
      <alignment horizontal="left" vertical="top" wrapText="1"/>
    </xf>
    <xf numFmtId="0" fontId="36" fillId="0" borderId="3" xfId="0" applyFont="1" applyBorder="1" applyAlignment="1">
      <alignment horizontal="left" wrapText="1"/>
    </xf>
    <xf numFmtId="0" fontId="26" fillId="0" borderId="0" xfId="0" applyFont="1" applyAlignment="1">
      <alignment horizontal="left" vertical="center" wrapText="1"/>
    </xf>
    <xf numFmtId="0" fontId="26" fillId="0" borderId="15" xfId="0" applyFont="1" applyBorder="1" applyAlignment="1">
      <alignment horizontal="left" vertical="center" wrapText="1"/>
    </xf>
    <xf numFmtId="0" fontId="22" fillId="2" borderId="11" xfId="0" applyFont="1" applyFill="1" applyBorder="1" applyAlignment="1">
      <alignment horizontal="left" vertical="top" wrapText="1"/>
    </xf>
    <xf numFmtId="0" fontId="22" fillId="2" borderId="16" xfId="0" applyFont="1" applyFill="1" applyBorder="1" applyAlignment="1">
      <alignment horizontal="left" vertical="top" wrapText="1"/>
    </xf>
    <xf numFmtId="0" fontId="22" fillId="2" borderId="12" xfId="0" applyFont="1" applyFill="1" applyBorder="1" applyAlignment="1">
      <alignment horizontal="left" vertical="top" wrapText="1"/>
    </xf>
    <xf numFmtId="0" fontId="33" fillId="2" borderId="11" xfId="0" applyFont="1" applyFill="1" applyBorder="1" applyAlignment="1">
      <alignment horizontal="left" vertical="top" wrapText="1"/>
    </xf>
    <xf numFmtId="0" fontId="33" fillId="2" borderId="16" xfId="0" applyFont="1" applyFill="1" applyBorder="1" applyAlignment="1">
      <alignment horizontal="left" vertical="top" wrapText="1"/>
    </xf>
    <xf numFmtId="0" fontId="33" fillId="2" borderId="12" xfId="0" applyFont="1" applyFill="1" applyBorder="1" applyAlignment="1">
      <alignment horizontal="left" vertical="top" wrapText="1"/>
    </xf>
    <xf numFmtId="0" fontId="27" fillId="10" borderId="14" xfId="0" applyFont="1" applyFill="1" applyBorder="1" applyAlignment="1">
      <alignment horizontal="center" vertical="top" wrapText="1"/>
    </xf>
    <xf numFmtId="0" fontId="27" fillId="10" borderId="13" xfId="0" applyFont="1" applyFill="1" applyBorder="1" applyAlignment="1">
      <alignment horizontal="center" vertical="top" wrapText="1"/>
    </xf>
    <xf numFmtId="0" fontId="30" fillId="0" borderId="0" xfId="0" applyFont="1" applyAlignment="1">
      <alignment horizontal="center" vertical="top" wrapText="1"/>
    </xf>
    <xf numFmtId="0" fontId="35" fillId="5" borderId="38" xfId="0" applyFont="1" applyFill="1" applyBorder="1" applyAlignment="1">
      <alignment horizontal="center" vertical="center" wrapText="1"/>
    </xf>
    <xf numFmtId="0" fontId="35" fillId="5" borderId="39" xfId="0" applyFont="1" applyFill="1" applyBorder="1" applyAlignment="1">
      <alignment horizontal="center" vertical="center" wrapText="1"/>
    </xf>
    <xf numFmtId="0" fontId="35" fillId="5" borderId="0" xfId="0" applyFont="1" applyFill="1" applyAlignment="1">
      <alignment horizontal="center" vertical="center" wrapText="1"/>
    </xf>
    <xf numFmtId="0" fontId="35" fillId="5" borderId="45" xfId="0" applyFont="1" applyFill="1" applyBorder="1" applyAlignment="1">
      <alignment horizontal="center" vertical="center" wrapText="1"/>
    </xf>
    <xf numFmtId="0" fontId="35" fillId="5" borderId="40" xfId="0" applyFont="1" applyFill="1" applyBorder="1" applyAlignment="1">
      <alignment horizontal="center" vertical="center" wrapText="1"/>
    </xf>
    <xf numFmtId="0" fontId="35" fillId="5" borderId="41" xfId="0" applyFont="1" applyFill="1" applyBorder="1" applyAlignment="1">
      <alignment horizontal="center" vertical="center" wrapText="1"/>
    </xf>
    <xf numFmtId="0" fontId="35" fillId="5" borderId="42" xfId="0" applyFont="1" applyFill="1" applyBorder="1" applyAlignment="1">
      <alignment horizontal="center" vertical="center" wrapText="1"/>
    </xf>
  </cellXfs>
  <cellStyles count="5">
    <cellStyle name="Hyperlink" xfId="1" builtinId="8"/>
    <cellStyle name="Normal" xfId="0" builtinId="0"/>
    <cellStyle name="Normal 2" xfId="2" xr:uid="{00000000-0005-0000-0000-000002000000}"/>
    <cellStyle name="Normal 4" xfId="3" xr:uid="{00000000-0005-0000-0000-000003000000}"/>
    <cellStyle name="Normal 4 2" xfId="4" xr:uid="{6C3893FE-126C-4429-8D96-4E336418EFA4}"/>
  </cellStyles>
  <dxfs count="148">
    <dxf>
      <font>
        <b val="0"/>
        <i val="0"/>
        <strike val="0"/>
        <condense val="0"/>
        <extend val="0"/>
        <outline val="0"/>
        <shadow val="0"/>
        <u val="none"/>
        <vertAlign val="baseline"/>
        <sz val="10"/>
        <color auto="1"/>
        <name val="Calibri"/>
        <family val="2"/>
        <scheme val="none"/>
      </font>
      <numFmt numFmtId="165" formatCode="[$-C09]dd\-mmm\-yy;@"/>
      <alignment horizontal="left" vertical="center" textRotation="0" wrapText="1" indent="0" justifyLastLine="0" shrinkToFit="0" readingOrder="0"/>
      <border diagonalUp="0" diagonalDown="0">
        <left style="thin">
          <color theme="0" tint="-0.14996795556505021"/>
        </left>
        <right/>
        <top style="thin">
          <color theme="0" tint="-0.14996795556505021"/>
        </top>
        <bottom style="thin">
          <color theme="0" tint="-0.14996795556505021"/>
        </bottom>
        <vertical/>
        <horizontal/>
      </border>
    </dxf>
    <dxf>
      <font>
        <b/>
        <i val="0"/>
      </font>
      <fill>
        <patternFill>
          <bgColor rgb="FF00B050"/>
        </patternFill>
      </fill>
    </dxf>
    <dxf>
      <font>
        <b/>
        <i val="0"/>
      </font>
      <fill>
        <patternFill>
          <bgColor rgb="FFFFFF00"/>
        </patternFill>
      </fill>
    </dxf>
    <dxf>
      <font>
        <b/>
        <i val="0"/>
        <color theme="0"/>
      </font>
      <fill>
        <patternFill>
          <bgColor rgb="FFEB8F15"/>
        </patternFill>
      </fill>
    </dxf>
    <dxf>
      <font>
        <b/>
        <i val="0"/>
        <color theme="0"/>
      </font>
      <fill>
        <patternFill>
          <bgColor rgb="FFC00000"/>
        </patternFill>
      </fill>
    </dxf>
    <dxf>
      <font>
        <color theme="0" tint="-0.34998626667073579"/>
      </font>
      <fill>
        <patternFill patternType="gray125">
          <bgColor auto="1"/>
        </patternFill>
      </fill>
    </dxf>
    <dxf>
      <font>
        <color theme="0" tint="-0.34998626667073579"/>
      </font>
      <fill>
        <patternFill patternType="gray125">
          <bgColor auto="1"/>
        </patternFill>
      </fill>
    </dxf>
    <dxf>
      <font>
        <color theme="0" tint="-0.34998626667073579"/>
      </font>
      <fill>
        <patternFill patternType="gray125">
          <bgColor auto="1"/>
        </patternFill>
      </fill>
    </dxf>
    <dxf>
      <font>
        <color theme="0" tint="-0.34998626667073579"/>
      </font>
      <fill>
        <patternFill patternType="gray125">
          <bgColor auto="1"/>
        </patternFill>
      </fill>
    </dxf>
    <dxf>
      <font>
        <color theme="0" tint="-0.34998626667073579"/>
      </font>
      <fill>
        <patternFill patternType="gray125">
          <bgColor auto="1"/>
        </patternFill>
      </fill>
    </dxf>
    <dxf>
      <font>
        <color theme="0" tint="-0.34998626667073579"/>
      </font>
      <fill>
        <patternFill patternType="gray125">
          <bgColor auto="1"/>
        </patternFill>
      </fill>
    </dxf>
    <dxf>
      <fill>
        <patternFill patternType="gray0625">
          <bgColor theme="0" tint="-4.9989318521683403E-2"/>
        </patternFill>
      </fill>
    </dxf>
    <dxf>
      <font>
        <b/>
        <i val="0"/>
      </font>
      <fill>
        <patternFill>
          <bgColor rgb="FF00B050"/>
        </patternFill>
      </fill>
    </dxf>
    <dxf>
      <font>
        <b/>
        <i val="0"/>
      </font>
      <fill>
        <patternFill>
          <bgColor rgb="FFFFFF00"/>
        </patternFill>
      </fill>
    </dxf>
    <dxf>
      <font>
        <b/>
        <i val="0"/>
        <color theme="0"/>
      </font>
      <fill>
        <patternFill>
          <bgColor rgb="FFEB8F15"/>
        </patternFill>
      </fill>
    </dxf>
    <dxf>
      <font>
        <b/>
        <i val="0"/>
        <color theme="0"/>
      </font>
      <fill>
        <patternFill>
          <bgColor rgb="FFC00000"/>
        </patternFill>
      </fill>
    </dxf>
    <dxf>
      <font>
        <b/>
        <i val="0"/>
      </font>
      <fill>
        <patternFill>
          <bgColor rgb="FF00B050"/>
        </patternFill>
      </fill>
    </dxf>
    <dxf>
      <font>
        <b/>
        <i val="0"/>
      </font>
      <fill>
        <patternFill>
          <bgColor rgb="FFFFFF00"/>
        </patternFill>
      </fill>
    </dxf>
    <dxf>
      <font>
        <b/>
        <i val="0"/>
        <color theme="0"/>
      </font>
      <fill>
        <patternFill>
          <bgColor rgb="FFEB8F15"/>
        </patternFill>
      </fill>
    </dxf>
    <dxf>
      <font>
        <b/>
        <i val="0"/>
        <color theme="0"/>
      </font>
      <fill>
        <patternFill>
          <bgColor rgb="FFC00000"/>
        </patternFill>
      </fill>
    </dxf>
    <dxf>
      <fill>
        <patternFill>
          <bgColor rgb="FFFF9393"/>
        </patternFill>
      </fill>
    </dxf>
    <dxf>
      <font>
        <color rgb="FFC00000"/>
      </font>
    </dxf>
    <dxf>
      <font>
        <color theme="0"/>
      </font>
    </dxf>
    <dxf>
      <font>
        <b/>
        <i val="0"/>
      </font>
      <fill>
        <patternFill>
          <bgColor rgb="FF00B050"/>
        </patternFill>
      </fill>
    </dxf>
    <dxf>
      <font>
        <b/>
        <i val="0"/>
      </font>
      <fill>
        <patternFill>
          <bgColor rgb="FFFFFF00"/>
        </patternFill>
      </fill>
    </dxf>
    <dxf>
      <font>
        <b/>
        <i val="0"/>
        <color theme="0"/>
      </font>
      <fill>
        <patternFill>
          <bgColor rgb="FFEB8F15"/>
        </patternFill>
      </fill>
    </dxf>
    <dxf>
      <font>
        <b/>
        <i val="0"/>
        <color theme="0"/>
      </font>
      <fill>
        <patternFill>
          <bgColor rgb="FFC00000"/>
        </patternFill>
      </fill>
    </dxf>
    <dxf>
      <font>
        <color theme="0" tint="-0.34998626667073579"/>
      </font>
      <fill>
        <patternFill patternType="gray125">
          <bgColor auto="1"/>
        </patternFill>
      </fill>
    </dxf>
    <dxf>
      <font>
        <color rgb="FFC00000"/>
      </font>
    </dxf>
    <dxf>
      <font>
        <b/>
        <i val="0"/>
      </font>
      <fill>
        <patternFill>
          <bgColor rgb="FF00B050"/>
        </patternFill>
      </fill>
    </dxf>
    <dxf>
      <font>
        <b/>
        <i val="0"/>
      </font>
      <fill>
        <patternFill>
          <bgColor rgb="FFFFFF00"/>
        </patternFill>
      </fill>
    </dxf>
    <dxf>
      <font>
        <b/>
        <i val="0"/>
        <color theme="0"/>
      </font>
      <fill>
        <patternFill>
          <bgColor rgb="FFEB8F15"/>
        </patternFill>
      </fill>
    </dxf>
    <dxf>
      <font>
        <b/>
        <i val="0"/>
        <color theme="0"/>
      </font>
      <fill>
        <patternFill>
          <bgColor rgb="FFC00000"/>
        </patternFill>
      </fill>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165" formatCode="[$-C09]dd\-mmm\-yy;@"/>
      <fill>
        <patternFill patternType="none">
          <fgColor indexed="64"/>
          <bgColor auto="1"/>
        </patternFill>
      </fill>
      <alignment horizontal="left"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165" formatCode="[$-C09]dd\-mmm\-yy;@"/>
      <fill>
        <patternFill patternType="none">
          <fgColor indexed="64"/>
          <bgColor auto="1"/>
        </patternFill>
      </fill>
      <alignment horizontal="left"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minor"/>
      </font>
      <numFmt numFmtId="0" formatCode="General"/>
      <fill>
        <patternFill patternType="solid">
          <fgColor indexed="64"/>
          <bgColor theme="0" tint="-0.249977111117893"/>
        </patternFill>
      </fill>
      <alignment horizontal="left" vertical="top"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left" vertical="top" textRotation="0" wrapText="1" indent="0" justifyLastLine="0" shrinkToFit="0" readingOrder="0"/>
    </dxf>
    <dxf>
      <border>
        <bottom style="medium">
          <color indexed="64"/>
        </bottom>
      </border>
    </dxf>
    <dxf>
      <font>
        <b/>
        <i val="0"/>
        <strike val="0"/>
        <condense val="0"/>
        <extend val="0"/>
        <outline val="0"/>
        <shadow val="0"/>
        <u val="none"/>
        <vertAlign val="baseline"/>
        <sz val="11"/>
        <color theme="0"/>
        <name val="Calibri"/>
        <family val="2"/>
        <scheme val="minor"/>
      </font>
      <fill>
        <patternFill patternType="solid">
          <fgColor indexed="64"/>
          <bgColor rgb="FF00B0F0"/>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165" formatCode="[$-C09]dd\-mmm\-yy;@"/>
      <fill>
        <patternFill patternType="none">
          <fgColor indexed="64"/>
          <bgColor auto="1"/>
        </patternFill>
      </fill>
      <alignment horizontal="left"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165" formatCode="[$-C09]dd\-mmm\-yy;@"/>
      <fill>
        <patternFill patternType="none">
          <fgColor indexed="64"/>
          <bgColor indexed="65"/>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165" formatCode="[$-C09]dd\-mmm\-yy;@"/>
      <fill>
        <patternFill patternType="none">
          <fgColor indexed="64"/>
          <bgColor auto="1"/>
        </patternFill>
      </fill>
      <alignment horizontal="left"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minor"/>
      </font>
      <numFmt numFmtId="0" formatCode="General"/>
      <fill>
        <patternFill patternType="solid">
          <fgColor indexed="64"/>
          <bgColor theme="0" tint="-0.249977111117893"/>
        </patternFill>
      </fill>
      <alignment horizontal="left" vertical="top" textRotation="0" wrapText="1" indent="0" justifyLastLine="0" shrinkToFit="0" readingOrder="0"/>
      <border diagonalUp="0" diagonalDown="0" outline="0">
        <left/>
        <right style="thin">
          <color theme="0" tint="-0.14996795556505021"/>
        </right>
        <top style="thin">
          <color theme="0" tint="-0.14996795556505021"/>
        </top>
        <bottom style="thin">
          <color theme="0" tint="-0.14996795556505021"/>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left" vertical="top" textRotation="0" wrapText="1" indent="0" justifyLastLine="0" shrinkToFit="0" readingOrder="0"/>
    </dxf>
    <dxf>
      <border>
        <bottom style="medium">
          <color indexed="64"/>
        </bottom>
      </border>
    </dxf>
    <dxf>
      <font>
        <b/>
        <i val="0"/>
        <strike val="0"/>
        <condense val="0"/>
        <extend val="0"/>
        <outline val="0"/>
        <shadow val="0"/>
        <u val="none"/>
        <vertAlign val="baseline"/>
        <sz val="11"/>
        <color theme="0"/>
        <name val="Calibri"/>
        <family val="2"/>
        <scheme val="minor"/>
      </font>
      <fill>
        <patternFill patternType="solid">
          <fgColor indexed="64"/>
          <bgColor rgb="FF00B0F0"/>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165" formatCode="[$-C09]dd\-mmm\-yy;@"/>
      <fill>
        <patternFill patternType="none">
          <fgColor indexed="64"/>
          <bgColor auto="1"/>
        </patternFill>
      </fill>
      <alignment horizontal="left"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165" formatCode="[$-C09]dd\-mmm\-yy;@"/>
      <fill>
        <patternFill patternType="none">
          <fgColor indexed="64"/>
          <bgColor indexed="65"/>
        </patternFill>
      </fill>
      <alignment horizontal="left" vertical="center" textRotation="0" wrapText="1" indent="0" justifyLastLine="0" shrinkToFit="0" readingOrder="0"/>
      <border diagonalUp="0" diagonalDown="0">
        <left style="thin">
          <color theme="0" tint="-0.14996795556505021"/>
        </left>
        <right style="thin">
          <color indexed="64"/>
        </right>
        <top style="thin">
          <color theme="0" tint="-0.14996795556505021"/>
        </top>
        <bottom style="thin">
          <color theme="0" tint="-0.14996795556505021"/>
        </bottom>
        <vertical/>
        <horizontal style="thin">
          <color theme="0" tint="-0.14996795556505021"/>
        </horizontal>
      </border>
    </dxf>
    <dxf>
      <font>
        <b val="0"/>
        <i val="0"/>
        <strike val="0"/>
        <condense val="0"/>
        <extend val="0"/>
        <outline val="0"/>
        <shadow val="0"/>
        <u val="none"/>
        <vertAlign val="baseline"/>
        <sz val="10"/>
        <color auto="1"/>
        <name val="Calibri"/>
        <family val="2"/>
        <scheme val="none"/>
      </font>
      <numFmt numFmtId="165" formatCode="[$-C09]dd\-mmm\-yy;@"/>
      <alignment horizontal="left" vertical="center" textRotation="0" wrapText="1" indent="0" justifyLastLine="0" shrinkToFit="0" readingOrder="0"/>
      <border diagonalUp="0" diagonalDown="0">
        <left style="thin">
          <color theme="0" tint="-0.14996795556505021"/>
        </left>
        <right/>
        <top style="thin">
          <color theme="0" tint="-0.14996795556505021"/>
        </top>
        <bottom style="thin">
          <color theme="0" tint="-0.14996795556505021"/>
        </bottom>
        <vertical/>
        <horizontal/>
      </border>
    </dxf>
    <dxf>
      <font>
        <b val="0"/>
        <i val="0"/>
        <strike val="0"/>
        <condense val="0"/>
        <extend val="0"/>
        <outline val="0"/>
        <shadow val="0"/>
        <u val="none"/>
        <vertAlign val="baseline"/>
        <sz val="10"/>
        <color auto="1"/>
        <name val="Calibri"/>
        <family val="2"/>
        <scheme val="none"/>
      </font>
      <numFmt numFmtId="165" formatCode="[$-C09]dd\-mmm\-yy;@"/>
      <alignment horizontal="left" vertical="center" textRotation="0" wrapText="1" indent="0" justifyLastLine="0" shrinkToFit="0" readingOrder="0"/>
      <border diagonalUp="0" diagonalDown="0">
        <left style="thin">
          <color theme="0" tint="-0.14996795556505021"/>
        </left>
        <right/>
        <top style="thin">
          <color theme="0" tint="-0.14996795556505021"/>
        </top>
        <bottom style="thin">
          <color theme="0" tint="-0.14996795556505021"/>
        </bottom>
        <vertical/>
        <horizontal/>
      </border>
    </dxf>
    <dxf>
      <font>
        <b val="0"/>
        <i val="0"/>
        <strike val="0"/>
        <condense val="0"/>
        <extend val="0"/>
        <outline val="0"/>
        <shadow val="0"/>
        <u val="none"/>
        <vertAlign val="baseline"/>
        <sz val="10"/>
        <color auto="1"/>
        <name val="Calibri"/>
        <family val="2"/>
        <scheme val="none"/>
      </font>
      <numFmt numFmtId="165" formatCode="[$-C09]dd\-mmm\-yy;@"/>
      <alignment horizontal="left" vertical="center" textRotation="0" wrapText="1" indent="0" justifyLastLine="0" shrinkToFit="0" readingOrder="0"/>
      <border diagonalUp="0" diagonalDown="0">
        <left style="thin">
          <color theme="0" tint="-0.14996795556505021"/>
        </left>
        <right/>
        <top style="thin">
          <color theme="0" tint="-0.14996795556505021"/>
        </top>
        <bottom style="thin">
          <color theme="0" tint="-0.14996795556505021"/>
        </bottom>
        <vertical/>
        <horizontal/>
      </border>
    </dxf>
    <dxf>
      <font>
        <b val="0"/>
        <i val="0"/>
        <strike val="0"/>
        <condense val="0"/>
        <extend val="0"/>
        <outline val="0"/>
        <shadow val="0"/>
        <u val="none"/>
        <vertAlign val="baseline"/>
        <sz val="10"/>
        <color auto="1"/>
        <name val="Calibri"/>
        <family val="2"/>
        <scheme val="none"/>
      </font>
      <numFmt numFmtId="165" formatCode="[$-C09]dd\-mmm\-yy;@"/>
      <fill>
        <patternFill patternType="none">
          <fgColor indexed="64"/>
          <bgColor indexed="65"/>
        </patternFill>
      </fill>
      <alignment horizontal="left" vertical="center" textRotation="0" wrapText="1" indent="0" justifyLastLine="0" shrinkToFit="0" readingOrder="0"/>
      <border diagonalUp="0" diagonalDown="0">
        <left style="thin">
          <color theme="0" tint="-0.14996795556505021"/>
        </left>
        <right/>
        <top style="thin">
          <color theme="0" tint="-0.14996795556505021"/>
        </top>
        <bottom style="thin">
          <color theme="0" tint="-0.14996795556505021"/>
        </bottom>
        <vertical/>
        <horizontal/>
      </border>
    </dxf>
    <dxf>
      <font>
        <b val="0"/>
        <i val="0"/>
        <strike val="0"/>
        <condense val="0"/>
        <extend val="0"/>
        <outline val="0"/>
        <shadow val="0"/>
        <u val="none"/>
        <vertAlign val="baseline"/>
        <sz val="10"/>
        <color auto="1"/>
        <name val="Calibri"/>
        <family val="2"/>
        <scheme val="none"/>
      </font>
      <numFmt numFmtId="165" formatCode="[$-C09]dd\-mmm\-yy;@"/>
      <fill>
        <patternFill patternType="none">
          <fgColor indexed="64"/>
          <bgColor indexed="65"/>
        </patternFill>
      </fill>
      <alignment horizontal="left"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val="0"/>
        <i val="0"/>
        <strike val="0"/>
        <condense val="0"/>
        <extend val="0"/>
        <outline val="0"/>
        <shadow val="0"/>
        <u val="none"/>
        <vertAlign val="baseline"/>
        <sz val="10"/>
        <color auto="1"/>
        <name val="Calibri"/>
        <family val="2"/>
        <scheme val="none"/>
      </font>
      <numFmt numFmtId="165" formatCode="[$-C09]dd\-mmm\-yy;@"/>
      <fill>
        <patternFill patternType="none">
          <fgColor indexed="64"/>
          <bgColor indexed="65"/>
        </patternFill>
      </fill>
      <alignment horizontal="left"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left style="thin">
          <color theme="0" tint="-0.14996795556505021"/>
        </left>
        <right style="thin">
          <color indexed="64"/>
        </right>
        <top style="thin">
          <color theme="0" tint="-0.14996795556505021"/>
        </top>
        <bottom style="thin">
          <color theme="0" tint="-0.14996795556505021"/>
        </bottom>
        <vertical/>
        <horizontal style="thin">
          <color theme="0" tint="-0.14996795556505021"/>
        </horizontal>
      </border>
    </dxf>
    <dxf>
      <font>
        <b val="0"/>
        <i val="0"/>
        <strike val="0"/>
        <condense val="0"/>
        <extend val="0"/>
        <outline val="0"/>
        <shadow val="0"/>
        <u val="none"/>
        <vertAlign val="baseline"/>
        <sz val="10"/>
        <color auto="1"/>
        <name val="Calibri"/>
        <family val="2"/>
        <scheme val="none"/>
      </font>
      <numFmt numFmtId="165" formatCode="[$-C09]dd\-mmm\-yy;@"/>
      <fill>
        <patternFill patternType="none">
          <fgColor indexed="64"/>
          <bgColor auto="1"/>
        </patternFill>
      </fill>
      <alignment horizontal="left"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minor"/>
      </font>
      <numFmt numFmtId="0" formatCode="General"/>
      <fill>
        <patternFill patternType="solid">
          <fgColor indexed="64"/>
          <bgColor theme="0" tint="-0.249977111117893"/>
        </patternFill>
      </fill>
      <alignment horizontal="left" vertical="top" textRotation="0" wrapText="1" indent="0" justifyLastLine="0" shrinkToFit="0" readingOrder="0"/>
      <border diagonalUp="0" diagonalDown="0" outline="0">
        <left style="thin">
          <color indexed="64"/>
        </left>
        <right style="thin">
          <color theme="0" tint="-0.14996795556505021"/>
        </right>
        <top style="thin">
          <color theme="0" tint="-0.14996795556505021"/>
        </top>
        <bottom style="thin">
          <color theme="0" tint="-0.14996795556505021"/>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numFmt numFmtId="164" formatCode="[$-C09]dddd\,\ dd\ mmm\ yyyy;@"/>
      <fill>
        <patternFill patternType="none">
          <fgColor indexed="64"/>
          <bgColor auto="1"/>
        </patternFill>
      </fill>
      <alignment horizontal="left" vertical="top" textRotation="0" wrapText="1" indent="0" justifyLastLine="0" shrinkToFit="0" readingOrder="0"/>
    </dxf>
    <dxf>
      <border>
        <bottom style="medium">
          <color indexed="64"/>
        </bottom>
      </border>
    </dxf>
    <dxf>
      <font>
        <b/>
        <i val="0"/>
        <strike val="0"/>
        <condense val="0"/>
        <extend val="0"/>
        <outline val="0"/>
        <shadow val="0"/>
        <u val="none"/>
        <vertAlign val="baseline"/>
        <sz val="11"/>
        <color theme="0"/>
        <name val="Calibri"/>
        <family val="2"/>
        <scheme val="minor"/>
      </font>
      <numFmt numFmtId="164" formatCode="[$-C09]dddd\,\ dd\ mmm\ yyyy;@"/>
      <fill>
        <patternFill patternType="solid">
          <fgColor indexed="64"/>
          <bgColor rgb="FF00B0F0"/>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165" formatCode="[$-C09]dd\-mmm\-yy;@"/>
      <fill>
        <patternFill patternType="none">
          <fgColor indexed="64"/>
          <bgColor indexed="65"/>
        </patternFill>
      </fill>
      <alignment horizontal="left"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val="0"/>
        <i val="0"/>
        <strike val="0"/>
        <condense val="0"/>
        <extend val="0"/>
        <outline val="0"/>
        <shadow val="0"/>
        <u val="none"/>
        <vertAlign val="baseline"/>
        <sz val="10"/>
        <color auto="1"/>
        <name val="Calibri"/>
        <family val="2"/>
        <scheme val="none"/>
      </font>
      <numFmt numFmtId="165" formatCode="[$-C09]dd\-mmm\-yy;@"/>
      <fill>
        <patternFill patternType="none">
          <fgColor indexed="64"/>
          <bgColor auto="1"/>
        </patternFill>
      </fill>
      <alignment horizontal="left"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minor"/>
      </font>
      <numFmt numFmtId="165" formatCode="[$-C09]dd\-mmm\-yy;@"/>
      <fill>
        <patternFill patternType="none">
          <fgColor indexed="64"/>
          <bgColor auto="1"/>
        </patternFill>
      </fill>
      <alignment horizontal="left" vertical="top"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minor"/>
      </font>
      <numFmt numFmtId="0" formatCode="General"/>
      <fill>
        <patternFill patternType="solid">
          <fgColor indexed="64"/>
          <bgColor theme="0" tint="-0.249977111117893"/>
        </patternFill>
      </fill>
      <alignment horizontal="left" vertical="top"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left" vertical="top" textRotation="0" wrapText="1" indent="0" justifyLastLine="0" shrinkToFit="0" readingOrder="0"/>
    </dxf>
    <dxf>
      <border>
        <bottom style="medium">
          <color indexed="64"/>
        </bottom>
      </border>
    </dxf>
    <dxf>
      <font>
        <b/>
        <i val="0"/>
        <strike val="0"/>
        <condense val="0"/>
        <extend val="0"/>
        <outline val="0"/>
        <shadow val="0"/>
        <u val="none"/>
        <vertAlign val="baseline"/>
        <sz val="11"/>
        <color theme="0"/>
        <name val="Calibri"/>
        <family val="2"/>
        <scheme val="minor"/>
      </font>
      <fill>
        <patternFill patternType="solid">
          <fgColor indexed="64"/>
          <bgColor rgb="FF00B0F0"/>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4" formatCode="[$-C09]dddd\,\ dd\ mmm\ yyyy;@"/>
      <fill>
        <patternFill patternType="none">
          <fgColor indexed="64"/>
          <bgColor auto="1"/>
        </patternFill>
      </fill>
      <alignment horizontal="left" vertical="bottom" textRotation="0" wrapText="0" relativeIndent="0" justifyLastLine="0" shrinkToFit="0" readingOrder="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bottom" textRotation="0" wrapText="0" relativeIndent="0" justifyLastLine="0" shrinkToFit="0" readingOrder="0"/>
      <protection locked="0" hidden="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0" tint="-0.249977111117893"/>
        <name val="Calibri"/>
        <scheme val="minor"/>
      </font>
      <numFmt numFmtId="0" formatCode="General"/>
      <fill>
        <patternFill patternType="none">
          <fgColor indexed="64"/>
          <bgColor indexed="65"/>
        </patternFill>
      </fill>
      <alignment horizontal="center" vertical="bottom" textRotation="0" wrapText="0" relativeIndent="0" justifyLastLine="0" shrinkToFit="0" readingOrder="0"/>
      <protection locked="0" hidden="0"/>
    </dxf>
    <dxf>
      <font>
        <strike val="0"/>
        <outline val="0"/>
        <shadow val="0"/>
        <u val="none"/>
        <vertAlign val="baseline"/>
        <sz val="11"/>
        <name val="Calibri"/>
        <scheme val="minor"/>
      </font>
      <fill>
        <patternFill patternType="none">
          <fgColor indexed="64"/>
          <bgColor indexed="65"/>
        </patternFill>
      </fill>
      <alignment relativeIndent="0" justifyLastLine="0" readingOrder="0"/>
      <border diagonalUp="0" diagonalDown="0" outline="0"/>
    </dxf>
    <dxf>
      <border>
        <bottom style="thin">
          <color indexed="64"/>
        </bottom>
        <vertical/>
        <horizontal/>
      </border>
    </dxf>
    <dxf>
      <font>
        <b val="0"/>
        <strike val="0"/>
        <outline val="0"/>
        <shadow val="0"/>
        <u val="none"/>
        <vertAlign val="baseline"/>
        <sz val="8"/>
        <color theme="0"/>
        <name val="Calibri"/>
        <scheme val="minor"/>
      </font>
      <fill>
        <patternFill patternType="solid">
          <fgColor indexed="64"/>
          <bgColor theme="3"/>
        </patternFill>
      </fill>
      <alignment horizontal="general" vertical="bottom" textRotation="0" wrapText="1" relative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165" formatCode="[$-C09]dd\-mmm\-yy;@"/>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165" formatCode="[$-C09]dd\-mmm\-yy;@"/>
      <fill>
        <patternFill patternType="none">
          <fgColor indexed="64"/>
          <bgColor indexed="65"/>
        </patternFill>
      </fill>
      <alignment horizontal="left"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val="0"/>
        <i val="0"/>
        <strike val="0"/>
        <condense val="0"/>
        <extend val="0"/>
        <outline val="0"/>
        <shadow val="0"/>
        <u val="none"/>
        <vertAlign val="baseline"/>
        <sz val="10"/>
        <color auto="1"/>
        <name val="Calibri"/>
        <family val="2"/>
        <scheme val="none"/>
      </font>
      <numFmt numFmtId="165" formatCode="[$-C09]dd\-mmm\-yy;@"/>
      <fill>
        <patternFill patternType="none">
          <fgColor indexed="64"/>
          <bgColor indexed="65"/>
        </patternFill>
      </fill>
      <alignment horizontal="left"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val="0"/>
        <i val="0"/>
        <strike val="0"/>
        <condense val="0"/>
        <extend val="0"/>
        <outline val="0"/>
        <shadow val="0"/>
        <u val="none"/>
        <vertAlign val="baseline"/>
        <sz val="10"/>
        <color auto="1"/>
        <name val="Calibri"/>
        <family val="2"/>
        <scheme val="none"/>
      </font>
      <numFmt numFmtId="165" formatCode="[$-C09]dd\-mmm\-yy;@"/>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minor"/>
      </font>
      <numFmt numFmtId="0" formatCode="General"/>
      <fill>
        <patternFill patternType="solid">
          <fgColor indexed="64"/>
          <bgColor theme="0" tint="-0.249977111117893"/>
        </patternFill>
      </fill>
      <alignment horizontal="left" vertical="top"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left" vertical="top" textRotation="0" wrapText="1" indent="0" justifyLastLine="0" shrinkToFit="0" readingOrder="0"/>
    </dxf>
    <dxf>
      <border>
        <bottom style="medium">
          <color indexed="64"/>
        </bottom>
      </border>
    </dxf>
    <dxf>
      <font>
        <b/>
        <i val="0"/>
        <strike val="0"/>
        <condense val="0"/>
        <extend val="0"/>
        <outline val="0"/>
        <shadow val="0"/>
        <u val="none"/>
        <vertAlign val="baseline"/>
        <sz val="12"/>
        <color theme="0"/>
        <name val="Calibri"/>
        <family val="2"/>
        <scheme val="minor"/>
      </font>
      <fill>
        <patternFill patternType="solid">
          <fgColor indexed="64"/>
          <bgColor rgb="FF00B0F0"/>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Calibri"/>
        <family val="2"/>
        <scheme val="minor"/>
      </font>
      <numFmt numFmtId="0" formatCode="General"/>
      <fill>
        <patternFill patternType="solid">
          <fgColor indexed="64"/>
          <bgColor theme="2"/>
        </patternFill>
      </fill>
      <alignment horizontal="left" vertical="center" textRotation="0" wrapText="1" indent="0" justifyLastLine="0" shrinkToFit="0" readingOrder="0"/>
      <border diagonalUp="0" diagonalDown="0">
        <left style="thin">
          <color theme="1"/>
        </left>
        <right style="thin">
          <color theme="1"/>
        </right>
        <top style="thin">
          <color theme="0" tint="-0.14996795556505021"/>
        </top>
        <bottom style="thin">
          <color theme="0" tint="-0.14996795556505021"/>
        </bottom>
        <vertical/>
        <horizontal/>
      </border>
    </dxf>
    <dxf>
      <border diagonalUp="0" diagonalDown="0"/>
    </dxf>
    <dxf>
      <border diagonalUp="0" diagonalDown="0">
        <left/>
        <right style="thin">
          <color indexed="64"/>
        </right>
        <top/>
        <bottom/>
        <vertical/>
        <horizontal/>
      </border>
    </dxf>
    <dxf>
      <border diagonalUp="0" diagonalDown="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165" formatCode="[$-C09]dd\-mmm\-yy;@"/>
      <fill>
        <patternFill patternType="none">
          <fgColor indexed="64"/>
          <bgColor indexed="65"/>
        </patternFill>
      </fill>
      <alignment horizontal="left" vertical="top" textRotation="0" wrapText="1" indent="0" justifyLastLine="0" shrinkToFit="0" readingOrder="0"/>
      <border diagonalUp="0" diagonalDown="0">
        <left/>
        <right/>
        <top style="thin">
          <color theme="0" tint="-0.14996795556505021"/>
        </top>
        <bottom style="thin">
          <color theme="0" tint="-0.14996795556505021"/>
        </bottom>
        <vertical/>
        <horizontal/>
      </border>
    </dxf>
    <dxf>
      <font>
        <b val="0"/>
        <i val="0"/>
        <strike val="0"/>
        <condense val="0"/>
        <extend val="0"/>
        <outline val="0"/>
        <shadow val="0"/>
        <u val="none"/>
        <vertAlign val="baseline"/>
        <sz val="10"/>
        <color auto="1"/>
        <name val="Calibri"/>
        <family val="2"/>
        <scheme val="minor"/>
      </font>
      <numFmt numFmtId="165" formatCode="[$-C09]dd\-mmm\-yy;@"/>
      <fill>
        <patternFill patternType="none">
          <fgColor indexed="64"/>
          <bgColor indexed="65"/>
        </patternFill>
      </fill>
      <alignment horizontal="left" vertical="top" textRotation="0" wrapText="1" indent="0" justifyLastLine="0" shrinkToFit="0" readingOrder="0"/>
      <border diagonalUp="0" diagonalDown="0">
        <left/>
        <right/>
        <top style="thin">
          <color theme="0" tint="-0.14996795556505021"/>
        </top>
        <bottom style="thin">
          <color theme="0" tint="-0.14996795556505021"/>
        </bottom>
        <vertical/>
        <horizontal/>
      </border>
    </dxf>
    <dxf>
      <font>
        <sz val="10"/>
        <color auto="1"/>
      </font>
      <numFmt numFmtId="165" formatCode="[$-C09]dd\-mmm\-yy;@"/>
      <fill>
        <patternFill patternType="none">
          <fgColor indexed="64"/>
          <bgColor indexed="65"/>
        </patternFill>
      </fill>
      <alignment horizontal="left" vertical="top" textRotation="0" wrapText="1" indent="0" justifyLastLine="0" shrinkToFit="0" readingOrder="0"/>
      <border diagonalUp="0" diagonalDown="0">
        <left style="thin">
          <color theme="0" tint="-0.14996795556505021"/>
        </left>
        <right style="thin">
          <color theme="1"/>
        </right>
        <top style="thin">
          <color theme="0" tint="-0.14996795556505021"/>
        </top>
        <bottom style="thin">
          <color theme="0" tint="-0.14996795556505021"/>
        </bottom>
        <vertical/>
        <horizontal/>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right style="thin">
          <color theme="1"/>
        </right>
        <top style="thin">
          <color theme="0" tint="-0.14996795556505021"/>
        </top>
        <bottom style="thin">
          <color theme="0" tint="-0.14996795556505021"/>
        </bottom>
        <vertical/>
        <horizontal/>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right/>
        <top style="thin">
          <color theme="0" tint="-0.14996795556505021"/>
        </top>
        <bottom style="thin">
          <color theme="0" tint="-0.14996795556505021"/>
        </bottom>
        <vertical/>
        <horizontal/>
      </border>
    </dxf>
    <dxf>
      <border diagonalUp="0" diagonalDown="0"/>
    </dxf>
    <dxf>
      <border diagonalUp="0" diagonalDown="0">
        <left/>
        <right style="thin">
          <color indexed="64"/>
        </right>
        <vertical/>
      </border>
    </dxf>
    <dxf>
      <border diagonalUp="0" diagonalDown="0"/>
    </dxf>
    <dxf>
      <border diagonalUp="0" diagonalDown="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top" textRotation="0" wrapText="1" indent="0" justifyLastLine="0" shrinkToFit="0" readingOrder="0"/>
    </dxf>
    <dxf>
      <font>
        <sz val="10"/>
        <color auto="1"/>
      </font>
      <fill>
        <patternFill patternType="none">
          <fgColor indexed="64"/>
          <bgColor indexed="65"/>
        </patternFill>
      </fill>
      <alignment horizontal="left" vertical="top"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val="0"/>
        <i val="0"/>
        <strike val="0"/>
        <condense val="0"/>
        <extend val="0"/>
        <outline val="0"/>
        <shadow val="0"/>
        <u val="none"/>
        <vertAlign val="baseline"/>
        <sz val="10"/>
        <color auto="1"/>
        <name val="Calibri"/>
        <family val="2"/>
        <scheme val="minor"/>
      </font>
      <numFmt numFmtId="165" formatCode="[$-C09]dd\-mmm\-yy;@"/>
      <fill>
        <patternFill patternType="none">
          <fgColor indexed="64"/>
          <bgColor indexed="65"/>
        </patternFill>
      </fill>
      <alignment horizontal="left" vertical="top"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numFmt numFmtId="0" formatCode="General"/>
      <border diagonalUp="0" diagonalDown="0">
        <left style="thin">
          <color indexed="64"/>
        </left>
        <right style="thin">
          <color indexed="64"/>
        </right>
        <top/>
        <bottom/>
        <vertical/>
        <horizontal/>
      </border>
    </dxf>
    <dxf>
      <border diagonalUp="0" diagonalDown="0">
        <left/>
        <right/>
        <top style="thin">
          <color indexed="64"/>
        </top>
        <bottom style="thin">
          <color indexed="64"/>
        </bottom>
      </border>
    </dxf>
    <dxf>
      <border outline="0">
        <bottom style="medium">
          <color indexed="64"/>
        </bottom>
      </border>
    </dxf>
    <dxf>
      <font>
        <b val="0"/>
        <i val="0"/>
        <strike val="0"/>
        <condense val="0"/>
        <extend val="0"/>
        <outline val="0"/>
        <shadow val="0"/>
        <u val="none"/>
        <vertAlign val="baseline"/>
        <sz val="10"/>
        <color theme="0"/>
        <name val="Calibri"/>
        <family val="2"/>
        <scheme val="minor"/>
      </font>
      <fill>
        <patternFill patternType="solid">
          <fgColor indexed="64"/>
          <bgColor rgb="FF00B0F0"/>
        </patternFill>
      </fill>
      <alignment horizontal="center" vertical="center" textRotation="0" wrapText="1" indent="0" justifyLastLine="0" shrinkToFit="0" readingOrder="0"/>
    </dxf>
  </dxfs>
  <tableStyles count="0" defaultTableStyle="TableStyleMedium2" defaultPivotStyle="PivotStyleLight16"/>
  <colors>
    <mruColors>
      <color rgb="FFFF7D7D"/>
      <color rgb="FF6666FF"/>
      <color rgb="FFB7B7FF"/>
      <color rgb="FFD7AFFF"/>
      <color rgb="FFFF9F9F"/>
      <color rgb="FFFF9393"/>
      <color rgb="FFA162D0"/>
      <color rgb="FFFFC9C9"/>
      <color rgb="FFFAD2BC"/>
      <color rgb="FFFFD1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670527125045203E-2"/>
          <c:y val="0.24528538861405144"/>
          <c:w val="0.94581361622354476"/>
          <c:h val="0.64845496042620754"/>
        </c:manualLayout>
      </c:layout>
      <c:barChart>
        <c:barDir val="col"/>
        <c:grouping val="clustered"/>
        <c:varyColors val="0"/>
        <c:ser>
          <c:idx val="0"/>
          <c:order val="0"/>
          <c:tx>
            <c:strRef>
              <c:f>Metadata!$A$2</c:f>
              <c:strCache>
                <c:ptCount val="1"/>
                <c:pt idx="0">
                  <c:v>Action required</c:v>
                </c:pt>
              </c:strCache>
            </c:strRef>
          </c:tx>
          <c:spPr>
            <a:solidFill>
              <a:schemeClr val="accent1"/>
            </a:solidFill>
            <a:ln>
              <a:noFill/>
            </a:ln>
            <a:effectLst/>
          </c:spPr>
          <c:invertIfNegative val="0"/>
          <c:cat>
            <c:strRef>
              <c:f>Metadata!$B$1:$H$1</c:f>
              <c:strCache>
                <c:ptCount val="7"/>
                <c:pt idx="0">
                  <c:v>RISKS</c:v>
                </c:pt>
                <c:pt idx="1">
                  <c:v>ACTIONS</c:v>
                </c:pt>
                <c:pt idx="2">
                  <c:v>DECISIONS</c:v>
                </c:pt>
                <c:pt idx="3">
                  <c:v>ISSUES</c:v>
                </c:pt>
                <c:pt idx="4">
                  <c:v>CHANGES</c:v>
                </c:pt>
                <c:pt idx="5">
                  <c:v>ASSUMPTIONS</c:v>
                </c:pt>
                <c:pt idx="6">
                  <c:v>LESSONS LEARNED</c:v>
                </c:pt>
              </c:strCache>
            </c:strRef>
          </c:cat>
          <c:val>
            <c:numRef>
              <c:f>Metadata!$B$2:$H$2</c:f>
              <c:numCache>
                <c:formatCode>General</c:formatCode>
                <c:ptCount val="7"/>
                <c:pt idx="0">
                  <c:v>0</c:v>
                </c:pt>
                <c:pt idx="1">
                  <c:v>0</c:v>
                </c:pt>
                <c:pt idx="2">
                  <c:v>1</c:v>
                </c:pt>
                <c:pt idx="3">
                  <c:v>0</c:v>
                </c:pt>
                <c:pt idx="4">
                  <c:v>0</c:v>
                </c:pt>
                <c:pt idx="5">
                  <c:v>0</c:v>
                </c:pt>
                <c:pt idx="6">
                  <c:v>0</c:v>
                </c:pt>
              </c:numCache>
            </c:numRef>
          </c:val>
          <c:extLst>
            <c:ext xmlns:c16="http://schemas.microsoft.com/office/drawing/2014/chart" uri="{C3380CC4-5D6E-409C-BE32-E72D297353CC}">
              <c16:uniqueId val="{00000000-F2AD-4C18-A907-0C686EA643A7}"/>
            </c:ext>
          </c:extLst>
        </c:ser>
        <c:ser>
          <c:idx val="1"/>
          <c:order val="1"/>
          <c:tx>
            <c:strRef>
              <c:f>Metadata!$A$3</c:f>
              <c:strCache>
                <c:ptCount val="1"/>
                <c:pt idx="0">
                  <c:v>Decision required</c:v>
                </c:pt>
              </c:strCache>
            </c:strRef>
          </c:tx>
          <c:spPr>
            <a:solidFill>
              <a:srgbClr val="92D050"/>
            </a:solidFill>
            <a:ln>
              <a:noFill/>
            </a:ln>
            <a:effectLst/>
          </c:spPr>
          <c:invertIfNegative val="0"/>
          <c:cat>
            <c:strRef>
              <c:f>Metadata!$B$1:$H$1</c:f>
              <c:strCache>
                <c:ptCount val="7"/>
                <c:pt idx="0">
                  <c:v>RISKS</c:v>
                </c:pt>
                <c:pt idx="1">
                  <c:v>ACTIONS</c:v>
                </c:pt>
                <c:pt idx="2">
                  <c:v>DECISIONS</c:v>
                </c:pt>
                <c:pt idx="3">
                  <c:v>ISSUES</c:v>
                </c:pt>
                <c:pt idx="4">
                  <c:v>CHANGES</c:v>
                </c:pt>
                <c:pt idx="5">
                  <c:v>ASSUMPTIONS</c:v>
                </c:pt>
                <c:pt idx="6">
                  <c:v>LESSONS LEARNED</c:v>
                </c:pt>
              </c:strCache>
            </c:strRef>
          </c:cat>
          <c:val>
            <c:numRef>
              <c:f>Metadata!$B$3:$H$3</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F2AD-4C18-A907-0C686EA643A7}"/>
            </c:ext>
          </c:extLst>
        </c:ser>
        <c:ser>
          <c:idx val="2"/>
          <c:order val="2"/>
          <c:tx>
            <c:strRef>
              <c:f>Metadata!$A$4</c:f>
              <c:strCache>
                <c:ptCount val="1"/>
                <c:pt idx="0">
                  <c:v>Escalate</c:v>
                </c:pt>
              </c:strCache>
            </c:strRef>
          </c:tx>
          <c:spPr>
            <a:solidFill>
              <a:srgbClr val="A162D0"/>
            </a:solidFill>
            <a:ln>
              <a:noFill/>
            </a:ln>
            <a:effectLst/>
          </c:spPr>
          <c:invertIfNegative val="0"/>
          <c:cat>
            <c:strRef>
              <c:f>Metadata!$B$1:$H$1</c:f>
              <c:strCache>
                <c:ptCount val="7"/>
                <c:pt idx="0">
                  <c:v>RISKS</c:v>
                </c:pt>
                <c:pt idx="1">
                  <c:v>ACTIONS</c:v>
                </c:pt>
                <c:pt idx="2">
                  <c:v>DECISIONS</c:v>
                </c:pt>
                <c:pt idx="3">
                  <c:v>ISSUES</c:v>
                </c:pt>
                <c:pt idx="4">
                  <c:v>CHANGES</c:v>
                </c:pt>
                <c:pt idx="5">
                  <c:v>ASSUMPTIONS</c:v>
                </c:pt>
                <c:pt idx="6">
                  <c:v>LESSONS LEARNED</c:v>
                </c:pt>
              </c:strCache>
            </c:strRef>
          </c:cat>
          <c:val>
            <c:numRef>
              <c:f>Metadata!$B$4:$H$4</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2-F2AD-4C18-A907-0C686EA643A7}"/>
            </c:ext>
          </c:extLst>
        </c:ser>
        <c:ser>
          <c:idx val="3"/>
          <c:order val="3"/>
          <c:tx>
            <c:strRef>
              <c:f>Metadata!$A$5</c:f>
              <c:strCache>
                <c:ptCount val="1"/>
                <c:pt idx="0">
                  <c:v>Clarify</c:v>
                </c:pt>
              </c:strCache>
            </c:strRef>
          </c:tx>
          <c:spPr>
            <a:solidFill>
              <a:schemeClr val="accent4"/>
            </a:solidFill>
            <a:ln>
              <a:noFill/>
            </a:ln>
            <a:effectLst/>
          </c:spPr>
          <c:invertIfNegative val="0"/>
          <c:cat>
            <c:strRef>
              <c:f>Metadata!$B$1:$H$1</c:f>
              <c:strCache>
                <c:ptCount val="7"/>
                <c:pt idx="0">
                  <c:v>RISKS</c:v>
                </c:pt>
                <c:pt idx="1">
                  <c:v>ACTIONS</c:v>
                </c:pt>
                <c:pt idx="2">
                  <c:v>DECISIONS</c:v>
                </c:pt>
                <c:pt idx="3">
                  <c:v>ISSUES</c:v>
                </c:pt>
                <c:pt idx="4">
                  <c:v>CHANGES</c:v>
                </c:pt>
                <c:pt idx="5">
                  <c:v>ASSUMPTIONS</c:v>
                </c:pt>
                <c:pt idx="6">
                  <c:v>LESSONS LEARNED</c:v>
                </c:pt>
              </c:strCache>
            </c:strRef>
          </c:cat>
          <c:val>
            <c:numRef>
              <c:f>Metadata!$B$5:$H$5</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3-F2AD-4C18-A907-0C686EA643A7}"/>
            </c:ext>
          </c:extLst>
        </c:ser>
        <c:dLbls>
          <c:showLegendKey val="0"/>
          <c:showVal val="0"/>
          <c:showCatName val="0"/>
          <c:showSerName val="0"/>
          <c:showPercent val="0"/>
          <c:showBubbleSize val="0"/>
        </c:dLbls>
        <c:gapWidth val="150"/>
        <c:axId val="155155840"/>
        <c:axId val="155165824"/>
      </c:barChart>
      <c:catAx>
        <c:axId val="155155840"/>
        <c:scaling>
          <c:orientation val="minMax"/>
        </c:scaling>
        <c:delete val="0"/>
        <c:axPos val="b"/>
        <c:numFmt formatCode="General" sourceLinked="1"/>
        <c:majorTickMark val="out"/>
        <c:minorTickMark val="none"/>
        <c:tickLblPos val="nextTo"/>
        <c:spPr>
          <a:noFill/>
          <a:ln w="19050">
            <a:solidFill>
              <a:schemeClr val="tx1">
                <a:lumMod val="65000"/>
                <a:lumOff val="35000"/>
              </a:schemeClr>
            </a:solid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155165824"/>
        <c:crosses val="autoZero"/>
        <c:auto val="1"/>
        <c:lblAlgn val="ctr"/>
        <c:lblOffset val="100"/>
        <c:noMultiLvlLbl val="0"/>
      </c:catAx>
      <c:valAx>
        <c:axId val="1551658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155155840"/>
        <c:crosses val="autoZero"/>
        <c:crossBetween val="between"/>
        <c:majorUnit val="1"/>
      </c:valAx>
      <c:spPr>
        <a:noFill/>
        <a:ln w="25400">
          <a:noFill/>
        </a:ln>
        <a:effectLst/>
      </c:spPr>
    </c:plotArea>
    <c:legend>
      <c:legendPos val="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pPr>
      <a:endParaRPr lang="en-US"/>
    </a:p>
  </c:txPr>
  <c:printSettings>
    <c:headerFooter/>
    <c:pageMargins b="0.75" l="0.7" r="0.7" t="0.75" header="0.3" footer="0.3"/>
    <c:pageSetup paperSize="8"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206375</xdr:colOff>
      <xdr:row>8</xdr:row>
      <xdr:rowOff>66302</xdr:rowOff>
    </xdr:from>
    <xdr:to>
      <xdr:col>9</xdr:col>
      <xdr:colOff>746125</xdr:colOff>
      <xdr:row>23</xdr:row>
      <xdr:rowOff>146050</xdr:rowOff>
    </xdr:to>
    <xdr:graphicFrame macro="">
      <xdr:nvGraphicFramePr>
        <xdr:cNvPr id="10" name="Chart 9">
          <a:extLst>
            <a:ext uri="{FF2B5EF4-FFF2-40B4-BE49-F238E27FC236}">
              <a16:creationId xmlns:a16="http://schemas.microsoft.com/office/drawing/2014/main" id="{C060FD8A-F36C-4A63-B90D-6AAAACAC014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7621</xdr:colOff>
      <xdr:row>28</xdr:row>
      <xdr:rowOff>153073</xdr:rowOff>
    </xdr:from>
    <xdr:to>
      <xdr:col>1</xdr:col>
      <xdr:colOff>680110</xdr:colOff>
      <xdr:row>30</xdr:row>
      <xdr:rowOff>84667</xdr:rowOff>
    </xdr:to>
    <xdr:pic>
      <xdr:nvPicPr>
        <xdr:cNvPr id="6" name="Picture 5">
          <a:extLst>
            <a:ext uri="{FF2B5EF4-FFF2-40B4-BE49-F238E27FC236}">
              <a16:creationId xmlns:a16="http://schemas.microsoft.com/office/drawing/2014/main" id="{6898EC06-7534-4D94-95BB-06D103A6768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1" y="7360323"/>
          <a:ext cx="1392156" cy="481927"/>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nvironmentnswgov.sharepoint.com/teams/oehteams/deliveryoffice/Shared%20Documents/2.0%20Deliverables/2.5%20Deliverable%20For%20Review/2.5.2%20ODM%20templates/Risk%20Management%20Pla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
      <sheetName val="ReadMe"/>
      <sheetName val="Definitions"/>
      <sheetName val="SPB General"/>
      <sheetName val="EE for Local Govt"/>
      <sheetName val="HEA"/>
      <sheetName val="Sustainable Govt Leadership"/>
      <sheetName val="Open Template"/>
    </sheetNames>
    <sheetDataSet>
      <sheetData sheetId="0">
        <row r="5">
          <cell r="B5" t="str">
            <v>Almost Certain</v>
          </cell>
        </row>
        <row r="6">
          <cell r="B6" t="str">
            <v>Likely</v>
          </cell>
        </row>
        <row r="7">
          <cell r="B7" t="str">
            <v>Possible</v>
          </cell>
        </row>
        <row r="8">
          <cell r="B8" t="str">
            <v>Unlikely</v>
          </cell>
        </row>
        <row r="9">
          <cell r="B9" t="str">
            <v>Rare</v>
          </cell>
        </row>
        <row r="14">
          <cell r="B14" t="str">
            <v>Catastrophic</v>
          </cell>
        </row>
        <row r="15">
          <cell r="B15" t="str">
            <v>Major</v>
          </cell>
        </row>
        <row r="16">
          <cell r="B16" t="str">
            <v>Moderate</v>
          </cell>
        </row>
        <row r="17">
          <cell r="B17" t="str">
            <v>Minor</v>
          </cell>
        </row>
        <row r="18">
          <cell r="B18" t="str">
            <v>Insignificant</v>
          </cell>
        </row>
      </sheetData>
      <sheetData sheetId="1" refreshError="1"/>
      <sheetData sheetId="2">
        <row r="27">
          <cell r="B27" t="str">
            <v>Completed</v>
          </cell>
        </row>
        <row r="28">
          <cell r="B28" t="str">
            <v>Monitor</v>
          </cell>
        </row>
        <row r="29">
          <cell r="B29" t="str">
            <v>Developing</v>
          </cell>
        </row>
        <row r="30">
          <cell r="B30" t="str">
            <v>Required</v>
          </cell>
        </row>
        <row r="31">
          <cell r="B31" t="str">
            <v>Underway</v>
          </cell>
        </row>
      </sheetData>
      <sheetData sheetId="3" refreshError="1"/>
      <sheetData sheetId="4" refreshError="1"/>
      <sheetData sheetId="5" refreshError="1"/>
      <sheetData sheetId="6" refreshError="1"/>
      <sheetData sheetId="7"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1000000}" name="Risks" displayName="Risks" ref="A3:Z33" totalsRowShown="0" headerRowDxfId="147" headerRowBorderDxfId="146" tableBorderDxfId="145">
  <autoFilter ref="A3:Z33" xr:uid="{00000000-0009-0000-0100-00000A000000}"/>
  <tableColumns count="26">
    <tableColumn id="1" xr3:uid="{00000000-0010-0000-0100-000001000000}" name="#" dataDxfId="144">
      <calculatedColumnFormula>CONCATENATE("R",TEXT(ROW()-4,"#00"))</calculatedColumnFormula>
    </tableColumn>
    <tableColumn id="9" xr3:uid="{22DB55C8-2154-4E46-8768-B450EAC6DA4B}" name="Date" dataDxfId="143"/>
    <tableColumn id="25" xr3:uid="{D51236FD-FD33-4B6D-97C3-3272CC6D10BD}" name="Type" dataDxfId="142"/>
    <tableColumn id="24" xr3:uid="{64F31B1A-4660-4E9A-B0E2-CAFABAF4C379}" name="Category" dataDxfId="141"/>
    <tableColumn id="4" xr3:uid="{00000000-0010-0000-0100-000004000000}" name="Source" dataDxfId="140"/>
    <tableColumn id="6" xr3:uid="{1564C907-A951-4F8B-B5BB-BD8560EDF96F}" name="Risk Description" dataDxfId="139"/>
    <tableColumn id="5" xr3:uid="{00000000-0010-0000-0100-000005000000}" name="Impact " dataDxfId="138"/>
    <tableColumn id="26" xr3:uid="{BB4F415F-1334-49C8-8491-BA6480A39D39}" name="Existing controls" dataDxfId="137"/>
    <tableColumn id="11" xr3:uid="{00000000-0010-0000-0100-00000B000000}" name="Likelihood" dataDxfId="136"/>
    <tableColumn id="12" xr3:uid="{00000000-0010-0000-0100-00000C000000}" name="Consequence "/>
    <tableColumn id="13" xr3:uid="{00000000-0010-0000-0100-00000D000000}" name="Risk Rating"/>
    <tableColumn id="15" xr3:uid="{00000000-0010-0000-0100-00000F000000}" name="Expected Response" dataDxfId="135"/>
    <tableColumn id="16" xr3:uid="{00000000-0010-0000-0100-000010000000}" name="Need for escalation "/>
    <tableColumn id="17" xr3:uid="{00000000-0010-0000-0100-000011000000}" name="Need for  Treatment Strategy" dataDxfId="134"/>
    <tableColumn id="19" xr3:uid="{00000000-0010-0000-0100-000013000000}" name="Treatment Strategy description " dataDxfId="133"/>
    <tableColumn id="10" xr3:uid="{B79AE4B0-F253-4FEE-9408-8A46070A820E}" name="Team member responsible" dataDxfId="132"/>
    <tableColumn id="14" xr3:uid="{69481335-88CC-423B-ADF8-7E143C0719F9}" name="Stakeholders to be consulted" dataDxfId="131"/>
    <tableColumn id="20" xr3:uid="{00000000-0010-0000-0100-000014000000}" name="Due date for TS (planned)" dataDxfId="130"/>
    <tableColumn id="29" xr3:uid="{9AC81977-DBC9-421E-86CA-C938F00DE63A}" name="Date RTS completed (actual)" dataDxfId="129"/>
    <tableColumn id="27" xr3:uid="{BE90ACDD-2BFD-4ACB-83EE-DB5CC3DCE4A5}" name="Contingency (fallback) plan" dataDxfId="128"/>
    <tableColumn id="33" xr3:uid="{6209FB7C-BCB6-43C9-8F51-D77C889976CB}" name="Approved budget " dataDxfId="127"/>
    <tableColumn id="21" xr3:uid="{00000000-0010-0000-0100-000015000000}" name="Residual Likelihood" dataDxfId="126"/>
    <tableColumn id="22" xr3:uid="{00000000-0010-0000-0100-000016000000}" name="Residual Consequence"/>
    <tableColumn id="23" xr3:uid="{00000000-0010-0000-0100-000017000000}" name="Residual Risk Rating" dataDxfId="125"/>
    <tableColumn id="30" xr3:uid="{00000000-0010-0000-0100-00001E000000}" name="RADICAL status" dataDxfId="124"/>
    <tableColumn id="8" xr3:uid="{50B454DD-34C0-42CD-AA10-DFF337873E2D}" name="Comments" dataDxfId="123" dataCellStyle="Normal 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7000000}" name="Actions" displayName="Actions" ref="A2:I32" totalsRowShown="0" headerRowDxfId="122" dataDxfId="120" headerRowBorderDxfId="121" tableBorderDxfId="119" headerRowCellStyle="Normal 2" dataCellStyle="Normal 2">
  <autoFilter ref="A2:I32" xr:uid="{00000000-0009-0000-0100-000003000000}"/>
  <tableColumns count="9">
    <tableColumn id="1" xr3:uid="{00000000-0010-0000-0700-000001000000}" name="ID" dataDxfId="118" dataCellStyle="Normal 2">
      <calculatedColumnFormula>CONCATENATE("A",TEXT(ROW()-4,"#00"))</calculatedColumnFormula>
    </tableColumn>
    <tableColumn id="2" xr3:uid="{00000000-0010-0000-0700-000002000000}" name="Date added" dataDxfId="117" dataCellStyle="Normal 2"/>
    <tableColumn id="4" xr3:uid="{7946E86C-247C-4D1D-9900-95538325266E}" name="Added by" dataDxfId="116" dataCellStyle="Normal 2"/>
    <tableColumn id="5" xr3:uid="{B3A52343-8E00-4EBA-93A2-93DCFAC6CDB8}" name="Forum _x000a_(e.g. meeting)" dataDxfId="115" dataCellStyle="Normal 2"/>
    <tableColumn id="3" xr3:uid="{00000000-0010-0000-0700-000003000000}" name="Action description" dataDxfId="114" dataCellStyle="Normal 2"/>
    <tableColumn id="6" xr3:uid="{00000000-0010-0000-0700-000006000000}" name="Team member responsible" dataDxfId="113" dataCellStyle="Normal 2"/>
    <tableColumn id="7" xr3:uid="{00000000-0010-0000-0700-000007000000}" name="Due date" dataDxfId="112" dataCellStyle="Normal 2"/>
    <tableColumn id="8" xr3:uid="{00000000-0010-0000-0700-000008000000}" name="RADICAL status" dataDxfId="111" dataCellStyle="Normal 2"/>
    <tableColumn id="9" xr3:uid="{00000000-0010-0000-0700-000009000000}" name="Comments" dataDxfId="110" dataCellStyle="Normal 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0CC8B96-0AE4-4FC1-A6D3-0F276E0F4248}" name="List1_1" displayName="List1_1" ref="A2:M190" insertRowShift="1" totalsRowShown="0" headerRowDxfId="109" dataDxfId="107" headerRowBorderDxfId="108">
  <autoFilter ref="A2:M190" xr:uid="{97D0F14D-C9C6-474C-8D4A-3618B205855D}"/>
  <sortState xmlns:xlrd2="http://schemas.microsoft.com/office/spreadsheetml/2017/richdata2" ref="A3:M190">
    <sortCondition ref="A2:A190"/>
  </sortState>
  <tableColumns count="13">
    <tableColumn id="4" xr3:uid="{5ED320E4-B99B-4478-8EA0-145D1021AED1}" name="ID" dataDxfId="106"/>
    <tableColumn id="2" xr3:uid="{E495B030-4FA1-4D3A-A110-D46267088BF0}" name="Decision Title_x000a_(for ease of reference)" dataDxfId="105"/>
    <tableColumn id="8" xr3:uid="{A89AD220-5F00-41CB-8418-F02DCD1B975E}" name="Forum _x000a_(e.g. SteerCo/ team meeting)" dataDxfId="104"/>
    <tableColumn id="29" xr3:uid="{D2B07BC4-FAB1-4059-A349-AD0A92ED97BC}" name="Description_x000a_(overview of the decision made)" dataDxfId="103" dataCellStyle="Normal 4"/>
    <tableColumn id="33" xr3:uid="{1B139946-AC14-4D32-8BED-206FC020301B}" name="Affected deliverables/work packages_x000a_(which area/s of the project are going to be impacted)" dataDxfId="102" dataCellStyle="Normal 4"/>
    <tableColumn id="5" xr3:uid="{0CAAC16A-51D1-4F15-881A-D75FD03E93EC}" name="Expected impact_x000a_(brief outline of what you think will change because of the decision)"/>
    <tableColumn id="32" xr3:uid="{34437891-55ED-4D35-B292-B4616F81B521}" name="Rationale _x000a_(reason/ justification for the decision)" dataDxfId="101" dataCellStyle="Normal 4"/>
    <tableColumn id="3" xr3:uid="{4940F14B-5FE3-433D-98B0-C1D4876ED654}" name="Alternatives _x000a_(other options discussed but decided against)"/>
    <tableColumn id="9" xr3:uid="{0018764E-D3FE-4030-AE3A-A461086244E2}" name="Other comments _x000a_(any other note-worthy comments, disagreements, and dissenting views)"/>
    <tableColumn id="6" xr3:uid="{D6141AE8-BDEA-4C6F-9132-523DBCA13E05}" name="Contributors_x000a_(people consulted or involved in the discussion)"/>
    <tableColumn id="7" xr3:uid="{6D1F9CA7-2517-4352-A548-6557A55C989E}" name="Approver_x000a_(who authorised the decision - e.g. project manager)"/>
    <tableColumn id="1" xr3:uid="{A48BDCDD-6EB3-4FDE-ADE2-E5C85B6E95FE}" name="Date made" dataDxfId="100"/>
    <tableColumn id="13" xr3:uid="{98CD74A7-35BA-4CEC-B31E-77E10D048564}" name="RADICAL status" dataDxfId="99"/>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Issues" displayName="Issues" ref="A2:M32" totalsRowShown="0" headerRowDxfId="98" dataDxfId="96" headerRowBorderDxfId="97" tableBorderDxfId="95" headerRowCellStyle="Normal 2" dataCellStyle="Normal 2">
  <autoFilter ref="A2:M32" xr:uid="{00000000-0009-0000-0100-000005000000}"/>
  <tableColumns count="13">
    <tableColumn id="1" xr3:uid="{00000000-0010-0000-0400-000001000000}" name="ID" dataDxfId="94" dataCellStyle="Normal 2">
      <calculatedColumnFormula>CONCATENATE("I",TEXT(ROW()-4,"#00"))</calculatedColumnFormula>
    </tableColumn>
    <tableColumn id="11" xr3:uid="{00000000-0010-0000-0400-00000B000000}" name="Date" dataDxfId="93" dataCellStyle="Normal 2"/>
    <tableColumn id="2" xr3:uid="{00000000-0010-0000-0400-000002000000}" name="Raised by" dataDxfId="92" dataCellStyle="Normal 2"/>
    <tableColumn id="3" xr3:uid="{00000000-0010-0000-0400-000003000000}" name="Description of issue" dataDxfId="91" dataCellStyle="Normal 2"/>
    <tableColumn id="4" xr3:uid="{00000000-0010-0000-0400-000004000000}" name="Impact on project_x000a_(current and potential)" dataDxfId="90" dataCellStyle="Normal 2"/>
    <tableColumn id="5" xr3:uid="{00000000-0010-0000-0400-000005000000}" name="Impact on organisation_x000a_(current and potential)" dataDxfId="89" dataCellStyle="Normal 2"/>
    <tableColumn id="12" xr3:uid="{09DD1DA5-2193-4B84-B905-605AC91EF1B0}" name="Likely impact on broader community, customers, environment, reputation" dataDxfId="88" dataCellStyle="Normal 2"/>
    <tableColumn id="6" xr3:uid="{00000000-0010-0000-0400-000006000000}" name="Response strategy (RS)" dataDxfId="87" dataCellStyle="Normal 2"/>
    <tableColumn id="7" xr3:uid="{00000000-0010-0000-0400-000007000000}" name="Team member responsible for implementing RS" dataDxfId="86" dataCellStyle="Normal 2"/>
    <tableColumn id="8" xr3:uid="{00000000-0010-0000-0400-000008000000}" name="Due date for RS" dataDxfId="85" dataCellStyle="Normal 2"/>
    <tableColumn id="13" xr3:uid="{D0E04BD5-B47A-428E-8708-98CEED71307F}" name="Approved budget for RS" dataDxfId="84" dataCellStyle="Normal 2"/>
    <tableColumn id="9" xr3:uid="{00000000-0010-0000-0400-000009000000}" name="RADICAL status" dataDxfId="83" dataCellStyle="Normal 2"/>
    <tableColumn id="10" xr3:uid="{00000000-0010-0000-0400-00000A000000}" name="Comments" dataDxfId="82" dataCellStyle="Normal 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Changes" displayName="Changes" ref="A3:Q33" totalsRowShown="0" headerRowDxfId="81" dataDxfId="79" headerRowBorderDxfId="80" tableBorderDxfId="78" headerRowCellStyle="Normal 2" dataCellStyle="Normal 2">
  <autoFilter ref="A3:Q33" xr:uid="{00000000-0009-0000-0100-000006000000}"/>
  <tableColumns count="17">
    <tableColumn id="1" xr3:uid="{00000000-0010-0000-0600-000001000000}" name="Change Request ID" dataDxfId="77" dataCellStyle="Normal 2">
      <calculatedColumnFormula>CONCATENATE("C",TEXT(ROW()-5,"#00"))</calculatedColumnFormula>
    </tableColumn>
    <tableColumn id="2" xr3:uid="{00000000-0010-0000-0600-000002000000}" name="Description of change request" dataDxfId="76" dataCellStyle="Normal 2"/>
    <tableColumn id="3" xr3:uid="{00000000-0010-0000-0600-000003000000}" name="Date raised" dataDxfId="75" dataCellStyle="Normal 2"/>
    <tableColumn id="4" xr3:uid="{00000000-0010-0000-0600-000004000000}" name="Raised by" dataDxfId="74" dataCellStyle="Normal 2"/>
    <tableColumn id="6" xr3:uid="{00000000-0010-0000-0600-000006000000}" name="Pro's_x000a_- Reasons to approve the change_x000a_- Positive impact on the project, product, organisation, and/or stakeholders_x000a_- New or existing opportunities impacted" dataDxfId="73" dataCellStyle="Normal 2"/>
    <tableColumn id="7" xr3:uid="{00000000-0010-0000-0600-000007000000}" name="Con's_x000a_- Reasons NOT to approve the change_x000a_- Negative impact on project, product, organisation, and/or stakeholders_x000a_- New or existing threats impacted" dataDxfId="72" dataCellStyle="Normal 2"/>
    <tableColumn id="17" xr3:uid="{5AABF619-2294-4676-90CB-B8A52CCB75D4}" name="Impacted deliverables / Work Packages " dataDxfId="0" dataCellStyle="Normal 2"/>
    <tableColumn id="10" xr3:uid="{6C4FCB85-0FF4-489D-B5F0-AB68E600E05E}" name="Impact on schedule " dataDxfId="71" dataCellStyle="Normal 2"/>
    <tableColumn id="9" xr3:uid="{6D5CFF85-802C-4D8B-A9D5-89B5FACF51A6}" name="Impact on budget" dataDxfId="70" dataCellStyle="Normal 2"/>
    <tableColumn id="14" xr3:uid="{203A313D-74D3-488E-B26F-C1B5502E7EA2}" name="Impact on quality " dataDxfId="69" dataCellStyle="Normal 2"/>
    <tableColumn id="18" xr3:uid="{866CF168-3C83-4914-B8AD-12BA919FA6DF}" name="Stakeholders consulted" dataDxfId="68" dataCellStyle="Normal 2"/>
    <tableColumn id="5" xr3:uid="{E9B095ED-4E2B-4E26-A3B9-D543B4A6E809}" name="Project Manager's recommendation" dataDxfId="67" dataCellStyle="Normal 2"/>
    <tableColumn id="11" xr3:uid="{00000000-0010-0000-0600-00000B000000}" name="Approved or denied?" dataDxfId="66" dataCellStyle="Normal 2"/>
    <tableColumn id="12" xr3:uid="{00000000-0010-0000-0600-00000C000000}" name="Decision maker" dataDxfId="65" dataCellStyle="Normal 2"/>
    <tableColumn id="13" xr3:uid="{00000000-0010-0000-0600-00000D000000}" name="Date of decision" dataDxfId="64" dataCellStyle="Normal 2"/>
    <tableColumn id="16" xr3:uid="{00000000-0010-0000-0600-000010000000}" name="RADICAL status" dataDxfId="63" dataCellStyle="Normal 2"/>
    <tableColumn id="15" xr3:uid="{00000000-0010-0000-0600-00000F000000}" name="Comments" dataDxfId="62" dataCellStyle="Normal 2"/>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2000000}" name="Assumptions" displayName="Assumptions" ref="A2:I32" totalsRowShown="0" headerRowDxfId="61" dataDxfId="59" headerRowBorderDxfId="60" tableBorderDxfId="58" headerRowCellStyle="Normal 2" dataCellStyle="Normal 2">
  <autoFilter ref="A2:I32" xr:uid="{00000000-0009-0000-0100-000007000000}"/>
  <tableColumns count="9">
    <tableColumn id="1" xr3:uid="{00000000-0010-0000-0200-000001000000}" name="ID" dataDxfId="57" dataCellStyle="Normal 2">
      <calculatedColumnFormula>CONCATENATE("As",TEXT(ROW()-4,"#00"))</calculatedColumnFormula>
    </tableColumn>
    <tableColumn id="2" xr3:uid="{00000000-0010-0000-0200-000002000000}" name="Date identified" dataDxfId="56" dataCellStyle="Normal 2"/>
    <tableColumn id="4" xr3:uid="{CC951684-B723-46E2-A5DD-CBCBF58BF7BA}" name="Assumption or Constraint?" dataDxfId="55" dataCellStyle="Normal 2"/>
    <tableColumn id="3" xr3:uid="{00000000-0010-0000-0200-000003000000}" name="Description " dataDxfId="54" dataCellStyle="Normal 2"/>
    <tableColumn id="5" xr3:uid="{00000000-0010-0000-0200-000005000000}" name="Response _x000a_- What (if anything) will be done to confirm the assumption or work around the constraint?" dataDxfId="53" dataCellStyle="Normal 2"/>
    <tableColumn id="6" xr3:uid="{00000000-0010-0000-0200-000006000000}" name="Responsible team member " dataDxfId="52" dataCellStyle="Normal 2"/>
    <tableColumn id="7" xr3:uid="{00000000-0010-0000-0200-000007000000}" name="Due date" dataDxfId="51" dataCellStyle="Normal 2"/>
    <tableColumn id="8" xr3:uid="{00000000-0010-0000-0200-000008000000}" name="RADICAL status" dataDxfId="50" dataCellStyle="Normal 2"/>
    <tableColumn id="10" xr3:uid="{00000000-0010-0000-0200-00000A000000}" name="Comments" dataDxfId="49" dataCellStyle="Normal 2"/>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8000000}" name="LessonsLearned" displayName="LessonsLearned" ref="A2:L32" totalsRowShown="0" headerRowDxfId="48" dataDxfId="46" headerRowBorderDxfId="47" tableBorderDxfId="45" headerRowCellStyle="Normal 2" dataCellStyle="Normal 2">
  <autoFilter ref="A2:L32" xr:uid="{00000000-0009-0000-0100-000008000000}"/>
  <tableColumns count="12">
    <tableColumn id="1" xr3:uid="{00000000-0010-0000-0800-000001000000}" name="ID" dataDxfId="44" dataCellStyle="Normal 2">
      <calculatedColumnFormula>CONCATENATE("L",TEXT(ROW()-4,"#00"))</calculatedColumnFormula>
    </tableColumn>
    <tableColumn id="2" xr3:uid="{00000000-0010-0000-0800-000002000000}" name="Date identified" dataDxfId="43" dataCellStyle="Normal 2"/>
    <tableColumn id="3" xr3:uid="{00000000-0010-0000-0800-000003000000}" name="Author" dataDxfId="42" dataCellStyle="Normal 2"/>
    <tableColumn id="4" xr3:uid="{00000000-0010-0000-0800-000004000000}" name="Background_x000a_- What happened? Describe the context in which the lesson was learned." dataDxfId="41" dataCellStyle="Normal 2"/>
    <tableColumn id="5" xr3:uid="{00000000-0010-0000-0800-000005000000}" name="Lesson _x000a_- What insight or learning has been gained?" dataDxfId="40" dataCellStyle="Normal 2"/>
    <tableColumn id="6" xr3:uid="{00000000-0010-0000-0800-000006000000}" name="Recommendations for this project/program_x000a_- In light of this insight, what should be done differently for the remainder of this project?" dataDxfId="39" dataCellStyle="Normal 2"/>
    <tableColumn id="7" xr3:uid="{00000000-0010-0000-0800-000007000000}" name="Due date" dataDxfId="38" dataCellStyle="Normal 2"/>
    <tableColumn id="8" xr3:uid="{00000000-0010-0000-0800-000008000000}" name="RADICAL status" dataDxfId="37" dataCellStyle="Normal 2"/>
    <tableColumn id="9" xr3:uid="{00000000-0010-0000-0800-000009000000}" name="Recommendations for others_x000a_- What should be done differently on future projects? What should project managers be mindful of in future?" dataDxfId="36" dataCellStyle="Normal 2"/>
    <tableColumn id="11" xr3:uid="{00000000-0010-0000-0800-00000B000000}" name="Sharing of lesson learned_x000a_- What other programs/ projects/ teams could benefit from this insight/learning?" dataDxfId="35" dataCellStyle="Normal 2"/>
    <tableColumn id="12" xr3:uid="{00000000-0010-0000-0800-00000C000000}" name="Share history_x000a_- Date and person/s communicated with" dataDxfId="34" dataCellStyle="Normal 2"/>
    <tableColumn id="10" xr3:uid="{00000000-0010-0000-0800-00000A000000}" name="Comments" dataDxfId="33" dataCellStyle="Normal 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K51"/>
  <sheetViews>
    <sheetView showGridLines="0" zoomScale="90" zoomScaleNormal="90" workbookViewId="0">
      <selection activeCell="C37" sqref="C37"/>
    </sheetView>
  </sheetViews>
  <sheetFormatPr defaultColWidth="9.17578125" defaultRowHeight="28.35" x14ac:dyDescent="0.95"/>
  <cols>
    <col min="1" max="1" width="10" style="11" customWidth="1"/>
    <col min="2" max="2" width="18.46875" style="21" customWidth="1"/>
    <col min="3" max="9" width="15.52734375" style="21" customWidth="1"/>
    <col min="10" max="10" width="19.1171875" customWidth="1"/>
    <col min="11" max="11" width="2.46875" customWidth="1"/>
  </cols>
  <sheetData>
    <row r="1" spans="1:11" ht="16.5" customHeight="1" x14ac:dyDescent="0.5">
      <c r="A1" s="131" t="s">
        <v>56</v>
      </c>
      <c r="B1" s="131"/>
      <c r="C1" s="131"/>
      <c r="D1" s="12"/>
      <c r="E1" s="12"/>
      <c r="F1" s="12"/>
      <c r="G1" s="12"/>
      <c r="H1" s="12"/>
      <c r="I1" s="12"/>
      <c r="J1" s="12"/>
      <c r="K1" s="12"/>
    </row>
    <row r="2" spans="1:11" ht="25.5" customHeight="1" thickBot="1" x14ac:dyDescent="0.55000000000000004">
      <c r="A2" s="132"/>
      <c r="B2" s="132"/>
      <c r="C2" s="131"/>
      <c r="D2" s="5"/>
      <c r="K2" s="12"/>
    </row>
    <row r="3" spans="1:11" ht="16" customHeight="1" thickBot="1" x14ac:dyDescent="0.55000000000000004">
      <c r="A3" s="139" t="s">
        <v>335</v>
      </c>
      <c r="B3" s="140"/>
      <c r="C3" s="133"/>
      <c r="D3" s="134"/>
      <c r="E3" s="135"/>
      <c r="F3" s="5"/>
      <c r="K3" s="12"/>
    </row>
    <row r="4" spans="1:11" ht="14.7" thickBot="1" x14ac:dyDescent="0.55000000000000004">
      <c r="A4" s="139" t="s">
        <v>336</v>
      </c>
      <c r="B4" s="140"/>
      <c r="C4" s="133"/>
      <c r="D4" s="134"/>
      <c r="E4" s="135"/>
      <c r="F4" s="5"/>
      <c r="G4" s="113"/>
      <c r="H4" s="113"/>
      <c r="I4" s="113"/>
      <c r="J4" s="113"/>
      <c r="K4" s="12"/>
    </row>
    <row r="5" spans="1:11" ht="14.7" thickBot="1" x14ac:dyDescent="0.55000000000000004">
      <c r="A5" s="139" t="s">
        <v>337</v>
      </c>
      <c r="B5" s="140"/>
      <c r="C5" s="136"/>
      <c r="D5" s="137"/>
      <c r="E5" s="138"/>
      <c r="F5" s="5"/>
      <c r="G5" s="113"/>
      <c r="H5" s="113"/>
      <c r="I5" s="113"/>
      <c r="J5" s="113"/>
      <c r="K5" s="12"/>
    </row>
    <row r="6" spans="1:11" ht="14.7" thickBot="1" x14ac:dyDescent="0.55000000000000004">
      <c r="A6" s="139" t="s">
        <v>334</v>
      </c>
      <c r="B6" s="140"/>
      <c r="C6" s="136"/>
      <c r="D6" s="137"/>
      <c r="E6" s="138"/>
      <c r="F6" s="5"/>
      <c r="G6" s="113"/>
      <c r="H6" s="113"/>
      <c r="I6" s="113"/>
      <c r="J6" s="113"/>
      <c r="K6" s="12"/>
    </row>
    <row r="7" spans="1:11" ht="14.7" thickBot="1" x14ac:dyDescent="0.55000000000000004">
      <c r="A7" s="139" t="s">
        <v>338</v>
      </c>
      <c r="B7" s="140"/>
      <c r="C7" s="136">
        <v>1</v>
      </c>
      <c r="D7" s="137"/>
      <c r="E7" s="138"/>
      <c r="F7" s="5"/>
      <c r="G7" s="113"/>
      <c r="H7" s="113"/>
      <c r="I7" s="113"/>
      <c r="J7" s="113"/>
      <c r="K7" s="12"/>
    </row>
    <row r="8" spans="1:11" ht="16.5" customHeight="1" x14ac:dyDescent="0.5">
      <c r="A8" s="13"/>
      <c r="B8" s="19"/>
      <c r="C8" s="12"/>
      <c r="D8" s="12"/>
      <c r="E8" s="12"/>
      <c r="F8" s="12"/>
      <c r="G8" s="113"/>
      <c r="H8" s="113"/>
      <c r="I8" s="113"/>
      <c r="J8" s="113"/>
      <c r="K8" s="12"/>
    </row>
    <row r="9" spans="1:11" ht="16.5" customHeight="1" x14ac:dyDescent="0.5">
      <c r="A9" s="13"/>
      <c r="B9" s="19"/>
      <c r="C9" s="12"/>
      <c r="D9" s="12"/>
      <c r="E9" s="12"/>
      <c r="F9" s="12"/>
      <c r="G9" s="12"/>
      <c r="H9" s="12"/>
      <c r="I9" s="12"/>
      <c r="J9" s="14"/>
      <c r="K9" s="12"/>
    </row>
    <row r="10" spans="1:11" ht="16.5" customHeight="1" x14ac:dyDescent="0.5">
      <c r="A10" s="13"/>
      <c r="B10" s="19"/>
      <c r="C10" s="12"/>
      <c r="D10" s="12"/>
      <c r="E10" s="12"/>
      <c r="F10" s="12"/>
      <c r="G10" s="12"/>
      <c r="H10" s="12"/>
      <c r="I10" s="12"/>
      <c r="J10" s="14"/>
      <c r="K10" s="12"/>
    </row>
    <row r="11" spans="1:11" ht="16.5" customHeight="1" x14ac:dyDescent="0.5">
      <c r="A11" s="13"/>
      <c r="B11" s="19"/>
      <c r="C11" s="12"/>
      <c r="D11" s="12"/>
      <c r="E11" s="12"/>
      <c r="F11" s="12"/>
      <c r="G11" s="12"/>
      <c r="H11" s="12"/>
      <c r="I11" s="12"/>
      <c r="J11" s="14"/>
      <c r="K11" s="12"/>
    </row>
    <row r="12" spans="1:11" ht="16.5" customHeight="1" x14ac:dyDescent="0.5">
      <c r="A12" s="13"/>
      <c r="B12" s="19"/>
      <c r="C12" s="12"/>
      <c r="D12" s="12"/>
      <c r="E12" s="12"/>
      <c r="F12" s="12"/>
      <c r="G12" s="12"/>
      <c r="H12" s="12"/>
      <c r="I12" s="12"/>
      <c r="J12" s="14"/>
      <c r="K12" s="12"/>
    </row>
    <row r="13" spans="1:11" ht="16.5" customHeight="1" x14ac:dyDescent="0.5">
      <c r="A13" s="13"/>
      <c r="B13" s="19"/>
      <c r="C13" s="12"/>
      <c r="D13" s="12"/>
      <c r="E13" s="12"/>
      <c r="F13" s="12"/>
      <c r="G13" s="12"/>
      <c r="H13" s="12"/>
      <c r="I13" s="12"/>
      <c r="J13" s="14"/>
      <c r="K13" s="12"/>
    </row>
    <row r="14" spans="1:11" ht="16.5" customHeight="1" x14ac:dyDescent="0.5">
      <c r="A14" s="13"/>
      <c r="B14" s="19"/>
      <c r="C14" s="12"/>
      <c r="D14" s="12"/>
      <c r="E14" s="12"/>
      <c r="F14" s="12"/>
      <c r="G14" s="12"/>
      <c r="H14" s="12"/>
      <c r="I14" s="12"/>
      <c r="J14" s="14"/>
      <c r="K14" s="12"/>
    </row>
    <row r="15" spans="1:11" ht="16.5" customHeight="1" x14ac:dyDescent="0.5">
      <c r="A15" s="13"/>
      <c r="B15" s="19"/>
      <c r="C15" s="12"/>
      <c r="D15" s="12"/>
      <c r="E15" s="12"/>
      <c r="F15" s="12"/>
      <c r="G15" s="12"/>
      <c r="H15" s="12"/>
      <c r="I15" s="12"/>
      <c r="J15" s="14"/>
      <c r="K15" s="12"/>
    </row>
    <row r="16" spans="1:11" ht="16.5" customHeight="1" x14ac:dyDescent="0.5">
      <c r="A16" s="13"/>
      <c r="B16" s="19"/>
      <c r="C16" s="12"/>
      <c r="D16" s="12"/>
      <c r="E16" s="12"/>
      <c r="F16" s="12"/>
      <c r="G16" s="12"/>
      <c r="H16" s="12"/>
      <c r="I16" s="12"/>
      <c r="J16" s="14"/>
      <c r="K16" s="12"/>
    </row>
    <row r="17" spans="1:11" ht="16.5" customHeight="1" x14ac:dyDescent="0.5">
      <c r="A17" s="13"/>
      <c r="B17" s="19"/>
      <c r="C17" s="12"/>
      <c r="D17" s="12"/>
      <c r="E17" s="12"/>
      <c r="F17" s="12"/>
      <c r="G17" s="12"/>
      <c r="H17" s="12"/>
      <c r="I17" s="12"/>
      <c r="J17" s="14"/>
      <c r="K17" s="12"/>
    </row>
    <row r="18" spans="1:11" ht="16.5" customHeight="1" x14ac:dyDescent="0.5">
      <c r="A18" s="13"/>
      <c r="B18" s="19"/>
      <c r="C18" s="12"/>
      <c r="D18" s="12"/>
      <c r="E18" s="12"/>
      <c r="F18" s="12"/>
      <c r="G18" s="12"/>
      <c r="H18" s="12"/>
      <c r="I18" s="12"/>
      <c r="J18" s="14"/>
      <c r="K18" s="12"/>
    </row>
    <row r="19" spans="1:11" ht="16.5" customHeight="1" x14ac:dyDescent="0.5">
      <c r="A19" s="13"/>
      <c r="B19" s="19"/>
      <c r="C19" s="12"/>
      <c r="D19" s="12"/>
      <c r="E19" s="12"/>
      <c r="F19" s="12"/>
      <c r="G19" s="12"/>
      <c r="H19" s="12"/>
      <c r="I19" s="12"/>
      <c r="J19" s="14"/>
      <c r="K19" s="12"/>
    </row>
    <row r="20" spans="1:11" ht="16.5" customHeight="1" x14ac:dyDescent="0.5">
      <c r="A20" s="13"/>
      <c r="B20" s="19"/>
      <c r="C20" s="12"/>
      <c r="D20" s="12"/>
      <c r="E20" s="12"/>
      <c r="F20" s="12"/>
      <c r="G20" s="12"/>
      <c r="H20" s="12"/>
      <c r="I20" s="12"/>
      <c r="J20" s="14"/>
      <c r="K20" s="12"/>
    </row>
    <row r="21" spans="1:11" s="20" customFormat="1" ht="21.7" customHeight="1" x14ac:dyDescent="0.5">
      <c r="A21" s="8"/>
      <c r="B21" s="9"/>
      <c r="C21" s="21"/>
      <c r="D21" s="21"/>
      <c r="E21" s="21"/>
      <c r="F21" s="21"/>
      <c r="G21" s="21"/>
      <c r="H21" s="21"/>
      <c r="I21" s="21"/>
    </row>
    <row r="22" spans="1:11" s="20" customFormat="1" ht="21.7" customHeight="1" x14ac:dyDescent="0.5">
      <c r="A22" s="8"/>
      <c r="B22" s="9"/>
      <c r="C22" s="21"/>
      <c r="D22" s="21"/>
      <c r="E22" s="21"/>
      <c r="F22" s="21"/>
      <c r="G22" s="21"/>
      <c r="H22" s="21"/>
      <c r="I22" s="21"/>
    </row>
    <row r="23" spans="1:11" s="20" customFormat="1" ht="21.7" customHeight="1" x14ac:dyDescent="0.5">
      <c r="A23" s="8"/>
      <c r="B23" s="9"/>
      <c r="C23" s="21"/>
      <c r="D23" s="21"/>
      <c r="E23" s="21"/>
      <c r="F23" s="21"/>
      <c r="G23" s="21"/>
      <c r="H23" s="21"/>
      <c r="I23" s="21"/>
    </row>
    <row r="24" spans="1:11" s="20" customFormat="1" ht="81" customHeight="1" x14ac:dyDescent="0.5">
      <c r="A24" s="8"/>
      <c r="B24" s="9"/>
      <c r="C24" s="21"/>
      <c r="D24" s="21"/>
      <c r="E24" s="21"/>
      <c r="F24" s="21"/>
      <c r="G24" s="21"/>
      <c r="H24" s="21"/>
      <c r="I24" s="21"/>
    </row>
    <row r="25" spans="1:11" s="20" customFormat="1" ht="21.7" customHeight="1" thickBot="1" x14ac:dyDescent="0.6">
      <c r="A25" s="130" t="s">
        <v>45</v>
      </c>
      <c r="B25" s="130"/>
      <c r="C25" s="130"/>
      <c r="D25" s="130"/>
      <c r="E25" s="21"/>
      <c r="F25" s="21"/>
      <c r="G25" s="21"/>
      <c r="H25" s="21"/>
      <c r="I25" s="21"/>
    </row>
    <row r="26" spans="1:11" s="20" customFormat="1" ht="21.7" customHeight="1" x14ac:dyDescent="0.5">
      <c r="A26" s="141" t="s">
        <v>333</v>
      </c>
      <c r="B26" s="141"/>
      <c r="C26" s="141"/>
      <c r="D26" s="141"/>
      <c r="E26" s="141"/>
      <c r="F26" s="141"/>
      <c r="G26" s="141"/>
      <c r="H26" s="141"/>
      <c r="I26" s="141"/>
      <c r="J26" s="141"/>
    </row>
    <row r="27" spans="1:11" s="20" customFormat="1" ht="21.7" customHeight="1" thickBot="1" x14ac:dyDescent="0.6">
      <c r="A27" s="130" t="s">
        <v>339</v>
      </c>
      <c r="B27" s="130"/>
      <c r="C27" s="130"/>
      <c r="D27" s="130"/>
    </row>
    <row r="28" spans="1:11" s="20" customFormat="1" ht="21.7" customHeight="1" x14ac:dyDescent="0.5">
      <c r="A28" s="129" t="s">
        <v>283</v>
      </c>
      <c r="B28" s="129"/>
      <c r="C28" s="129"/>
      <c r="D28" s="129"/>
      <c r="E28" s="129"/>
      <c r="F28" s="129"/>
      <c r="G28" s="129"/>
      <c r="H28" s="129"/>
      <c r="I28" s="129"/>
      <c r="J28" s="129"/>
    </row>
    <row r="29" spans="1:11" s="20" customFormat="1" ht="21.7" customHeight="1" x14ac:dyDescent="0.5">
      <c r="A29" s="129"/>
      <c r="B29" s="129"/>
      <c r="C29" s="129"/>
      <c r="D29" s="129"/>
      <c r="E29" s="129"/>
      <c r="F29" s="129"/>
      <c r="G29" s="129"/>
      <c r="H29" s="129"/>
      <c r="I29" s="129"/>
      <c r="J29" s="129"/>
    </row>
    <row r="30" spans="1:11" s="20" customFormat="1" ht="21.7" customHeight="1" x14ac:dyDescent="0.5">
      <c r="A30" s="8"/>
      <c r="B30" s="9"/>
      <c r="C30" s="21"/>
      <c r="D30" s="21"/>
      <c r="E30" s="21"/>
      <c r="F30" s="21"/>
      <c r="G30" s="21"/>
      <c r="H30" s="21"/>
      <c r="I30" s="21"/>
    </row>
    <row r="31" spans="1:11" s="20" customFormat="1" ht="21.7" customHeight="1" x14ac:dyDescent="0.5">
      <c r="A31" s="8"/>
      <c r="B31" s="9"/>
      <c r="C31" s="21"/>
      <c r="D31" s="21"/>
      <c r="E31" s="21"/>
      <c r="F31" s="21"/>
      <c r="G31" s="21"/>
      <c r="H31" s="21"/>
      <c r="I31" s="21"/>
    </row>
    <row r="32" spans="1:11" s="20" customFormat="1" ht="21.7" customHeight="1" x14ac:dyDescent="0.5">
      <c r="A32" s="8"/>
      <c r="B32" s="9"/>
      <c r="C32" s="21"/>
      <c r="D32" s="21"/>
      <c r="E32" s="21"/>
      <c r="F32" s="21"/>
      <c r="G32" s="21"/>
      <c r="H32" s="21"/>
      <c r="I32" s="21"/>
    </row>
    <row r="33" spans="1:9" s="20" customFormat="1" ht="21.7" customHeight="1" x14ac:dyDescent="0.5">
      <c r="A33" s="8"/>
      <c r="B33" s="9"/>
      <c r="C33" s="21"/>
      <c r="D33" s="21"/>
      <c r="E33" s="21"/>
      <c r="F33" s="21"/>
      <c r="G33" s="21"/>
      <c r="H33" s="21"/>
      <c r="I33" s="21"/>
    </row>
    <row r="34" spans="1:9" s="20" customFormat="1" ht="21.7" customHeight="1" x14ac:dyDescent="0.5">
      <c r="A34" s="8"/>
      <c r="B34" s="9"/>
      <c r="C34" s="21"/>
      <c r="D34" s="21"/>
      <c r="E34" s="21"/>
      <c r="F34" s="21"/>
      <c r="G34" s="21"/>
      <c r="H34" s="21"/>
      <c r="I34" s="21"/>
    </row>
    <row r="35" spans="1:9" s="20" customFormat="1" ht="21.7" customHeight="1" x14ac:dyDescent="0.5">
      <c r="A35" s="8"/>
      <c r="B35" s="9"/>
      <c r="C35" s="21"/>
      <c r="D35" s="21"/>
      <c r="E35" s="21"/>
      <c r="F35" s="21"/>
      <c r="G35" s="21"/>
      <c r="H35" s="21"/>
      <c r="I35" s="21"/>
    </row>
    <row r="36" spans="1:9" s="20" customFormat="1" ht="21.7" customHeight="1" x14ac:dyDescent="0.5">
      <c r="A36" s="8"/>
      <c r="B36" s="9"/>
      <c r="C36" s="21"/>
      <c r="D36" s="21"/>
      <c r="E36" s="21"/>
      <c r="F36" s="21"/>
      <c r="G36" s="21"/>
      <c r="H36" s="21"/>
      <c r="I36" s="21"/>
    </row>
    <row r="37" spans="1:9" s="20" customFormat="1" ht="21.7" customHeight="1" x14ac:dyDescent="0.5">
      <c r="A37" s="8"/>
      <c r="B37" s="9"/>
      <c r="C37" s="21"/>
      <c r="D37" s="21"/>
      <c r="E37" s="21"/>
      <c r="F37" s="21"/>
      <c r="G37" s="21"/>
      <c r="H37" s="21"/>
      <c r="I37" s="21"/>
    </row>
    <row r="38" spans="1:9" s="20" customFormat="1" ht="21.7" customHeight="1" x14ac:dyDescent="0.5">
      <c r="A38" s="8"/>
      <c r="B38" s="9"/>
      <c r="C38" s="21"/>
      <c r="D38" s="21"/>
      <c r="E38" s="21"/>
      <c r="F38" s="21"/>
      <c r="G38" s="21"/>
      <c r="H38" s="21"/>
      <c r="I38" s="21"/>
    </row>
    <row r="39" spans="1:9" s="20" customFormat="1" ht="21.7" customHeight="1" x14ac:dyDescent="0.5">
      <c r="A39" s="8"/>
      <c r="B39" s="9"/>
      <c r="C39" s="21"/>
      <c r="D39" s="21"/>
      <c r="E39" s="21"/>
      <c r="F39" s="21"/>
      <c r="G39" s="21"/>
      <c r="H39" s="21"/>
      <c r="I39" s="21"/>
    </row>
    <row r="40" spans="1:9" s="20" customFormat="1" ht="21.7" customHeight="1" x14ac:dyDescent="0.5">
      <c r="A40" s="8"/>
      <c r="B40" s="21"/>
      <c r="C40" s="21"/>
      <c r="D40" s="21"/>
      <c r="E40" s="21"/>
      <c r="F40" s="21"/>
      <c r="G40" s="21"/>
      <c r="H40" s="21"/>
      <c r="I40" s="21"/>
    </row>
    <row r="41" spans="1:9" s="20" customFormat="1" ht="21.7" customHeight="1" x14ac:dyDescent="0.5">
      <c r="A41" s="8"/>
      <c r="B41" s="21"/>
      <c r="C41" s="21"/>
      <c r="D41" s="21"/>
      <c r="E41" s="21"/>
      <c r="F41" s="21"/>
      <c r="G41" s="21"/>
      <c r="H41" s="21"/>
      <c r="I41" s="21"/>
    </row>
    <row r="42" spans="1:9" s="20" customFormat="1" ht="21.7" customHeight="1" x14ac:dyDescent="0.5">
      <c r="A42" s="8"/>
      <c r="B42" s="21"/>
      <c r="C42" s="21"/>
      <c r="D42" s="21"/>
      <c r="E42" s="21"/>
      <c r="F42" s="21"/>
      <c r="G42" s="21"/>
      <c r="H42" s="21"/>
      <c r="I42" s="21"/>
    </row>
    <row r="43" spans="1:9" s="20" customFormat="1" ht="21.7" customHeight="1" x14ac:dyDescent="0.5">
      <c r="A43" s="22"/>
      <c r="B43" s="21"/>
      <c r="C43" s="21"/>
      <c r="D43" s="21"/>
      <c r="E43" s="21"/>
      <c r="F43" s="21"/>
      <c r="G43" s="21"/>
      <c r="H43" s="21"/>
      <c r="I43" s="21"/>
    </row>
    <row r="44" spans="1:9" s="6" customFormat="1" x14ac:dyDescent="0.95">
      <c r="A44" s="10"/>
    </row>
    <row r="45" spans="1:9" ht="21.7" customHeight="1" x14ac:dyDescent="0.95">
      <c r="B45"/>
      <c r="C45"/>
      <c r="D45"/>
      <c r="E45"/>
      <c r="F45"/>
      <c r="G45"/>
      <c r="H45"/>
      <c r="I45"/>
    </row>
    <row r="46" spans="1:9" ht="21.7" customHeight="1" x14ac:dyDescent="0.95">
      <c r="B46"/>
      <c r="C46"/>
      <c r="D46"/>
      <c r="E46"/>
      <c r="F46"/>
      <c r="G46"/>
      <c r="H46"/>
      <c r="I46"/>
    </row>
    <row r="47" spans="1:9" ht="21.7" customHeight="1" x14ac:dyDescent="0.95">
      <c r="B47"/>
      <c r="C47"/>
      <c r="D47"/>
      <c r="E47"/>
      <c r="F47"/>
      <c r="G47"/>
      <c r="H47"/>
      <c r="I47"/>
    </row>
    <row r="48" spans="1:9" ht="21.7" customHeight="1" x14ac:dyDescent="0.95">
      <c r="B48"/>
      <c r="C48"/>
      <c r="D48"/>
      <c r="E48"/>
      <c r="F48"/>
      <c r="G48"/>
      <c r="H48"/>
      <c r="I48"/>
    </row>
    <row r="49" spans="1:9" ht="21.7" customHeight="1" x14ac:dyDescent="0.95">
      <c r="B49"/>
      <c r="C49"/>
      <c r="D49"/>
      <c r="E49"/>
      <c r="F49"/>
      <c r="G49"/>
      <c r="H49"/>
      <c r="I49"/>
    </row>
    <row r="50" spans="1:9" s="20" customFormat="1" ht="21.7" customHeight="1" x14ac:dyDescent="0.5">
      <c r="A50" s="8"/>
    </row>
    <row r="51" spans="1:9" x14ac:dyDescent="0.95">
      <c r="B51"/>
      <c r="C51"/>
      <c r="D51"/>
      <c r="E51"/>
      <c r="F51"/>
      <c r="G51"/>
      <c r="H51"/>
      <c r="I51"/>
    </row>
  </sheetData>
  <mergeCells count="15">
    <mergeCell ref="A28:J29"/>
    <mergeCell ref="A27:D27"/>
    <mergeCell ref="A1:C2"/>
    <mergeCell ref="A25:D25"/>
    <mergeCell ref="C3:E3"/>
    <mergeCell ref="C4:E4"/>
    <mergeCell ref="C5:E5"/>
    <mergeCell ref="C6:E6"/>
    <mergeCell ref="C7:E7"/>
    <mergeCell ref="A7:B7"/>
    <mergeCell ref="A6:B6"/>
    <mergeCell ref="A3:B3"/>
    <mergeCell ref="A4:B4"/>
    <mergeCell ref="A5:B5"/>
    <mergeCell ref="A26:J26"/>
  </mergeCells>
  <pageMargins left="0.70866141732283472" right="0.70866141732283472" top="0.74803149606299213" bottom="0.74803149606299213" header="0.31496062992125984" footer="0.31496062992125984"/>
  <pageSetup paperSize="9" scale="87" fitToHeight="0" orientation="landscape" r:id="rId1"/>
  <headerFooter>
    <oddHeader>&amp;C&amp;A</oddHeader>
    <oddFooter>&amp;LPrinted &amp;D&amp;C&amp;F&amp;R&amp;P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AI33"/>
  <sheetViews>
    <sheetView showGridLines="0" zoomScale="80" zoomScaleNormal="80" zoomScaleSheetLayoutView="55" workbookViewId="0">
      <selection activeCell="B5" sqref="B5"/>
    </sheetView>
  </sheetViews>
  <sheetFormatPr defaultRowHeight="14.35" x14ac:dyDescent="0.5"/>
  <cols>
    <col min="1" max="1" width="4" customWidth="1"/>
    <col min="2" max="2" width="9.9375" customWidth="1"/>
    <col min="3" max="3" width="10.17578125" customWidth="1"/>
    <col min="4" max="4" width="11.29296875" customWidth="1"/>
    <col min="5" max="5" width="20" customWidth="1"/>
    <col min="6" max="6" width="24.41015625" customWidth="1"/>
    <col min="7" max="8" width="20" customWidth="1"/>
    <col min="9" max="11" width="10.5859375" customWidth="1"/>
    <col min="12" max="12" width="17.703125" customWidth="1"/>
    <col min="13" max="13" width="17.46875" customWidth="1"/>
    <col min="14" max="14" width="11" customWidth="1"/>
    <col min="15" max="15" width="30.87890625" customWidth="1"/>
    <col min="16" max="17" width="14.52734375" customWidth="1"/>
    <col min="18" max="19" width="11.41015625" customWidth="1"/>
    <col min="20" max="20" width="24.29296875" customWidth="1"/>
    <col min="21" max="21" width="12" customWidth="1"/>
    <col min="22" max="24" width="10.5859375" customWidth="1"/>
    <col min="25" max="25" width="12" customWidth="1"/>
    <col min="26" max="26" width="51.1171875" customWidth="1"/>
    <col min="27" max="27" width="51.64453125" customWidth="1"/>
    <col min="28" max="28" width="11.64453125" customWidth="1"/>
    <col min="29" max="29" width="14.76171875" customWidth="1"/>
    <col min="30" max="32" width="11" customWidth="1"/>
    <col min="33" max="33" width="14.17578125" bestFit="1" customWidth="1"/>
    <col min="34" max="34" width="18.17578125" customWidth="1"/>
    <col min="35" max="35" width="15.41015625" style="40" customWidth="1"/>
    <col min="36" max="36" width="23.52734375" customWidth="1"/>
    <col min="37" max="37" width="15.17578125" customWidth="1"/>
    <col min="38" max="39" width="11" customWidth="1"/>
    <col min="40" max="40" width="10.234375" customWidth="1"/>
    <col min="41" max="41" width="15.234375" bestFit="1" customWidth="1"/>
    <col min="42" max="42" width="21.64453125" customWidth="1"/>
    <col min="43" max="43" width="35.76171875" customWidth="1"/>
  </cols>
  <sheetData>
    <row r="1" spans="1:35" ht="30.7" x14ac:dyDescent="1">
      <c r="A1" s="73" t="s">
        <v>324</v>
      </c>
      <c r="B1" s="7"/>
      <c r="C1" s="73"/>
      <c r="D1" s="7"/>
      <c r="E1" s="20"/>
      <c r="F1" s="20"/>
      <c r="G1" s="20"/>
      <c r="H1" s="20"/>
      <c r="I1" s="96"/>
      <c r="K1" s="28"/>
      <c r="L1" s="20" t="s">
        <v>281</v>
      </c>
      <c r="M1" s="20"/>
      <c r="N1" s="20"/>
      <c r="O1" s="20"/>
      <c r="P1" s="7"/>
      <c r="R1" s="20"/>
      <c r="S1" s="20"/>
      <c r="T1" s="20"/>
      <c r="U1" s="20"/>
      <c r="Y1" s="20"/>
      <c r="Z1" s="20"/>
      <c r="AI1"/>
    </row>
    <row r="2" spans="1:35" ht="23.1" customHeight="1" x14ac:dyDescent="0.5">
      <c r="A2" s="143" t="s">
        <v>291</v>
      </c>
      <c r="B2" s="144"/>
      <c r="C2" s="144"/>
      <c r="D2" s="145"/>
      <c r="E2" s="146" t="s">
        <v>315</v>
      </c>
      <c r="F2" s="147"/>
      <c r="G2" s="147"/>
      <c r="H2" s="148"/>
      <c r="I2" s="142" t="s">
        <v>292</v>
      </c>
      <c r="J2" s="142"/>
      <c r="K2" s="142"/>
      <c r="L2" s="142" t="s">
        <v>342</v>
      </c>
      <c r="M2" s="142"/>
      <c r="N2" s="142"/>
      <c r="O2" s="143" t="s">
        <v>301</v>
      </c>
      <c r="P2" s="144"/>
      <c r="Q2" s="144"/>
      <c r="R2" s="144"/>
      <c r="S2" s="144"/>
      <c r="T2" s="144"/>
      <c r="U2" s="145"/>
      <c r="V2" s="142" t="s">
        <v>293</v>
      </c>
      <c r="W2" s="142"/>
      <c r="X2" s="142"/>
      <c r="Y2" s="26"/>
      <c r="Z2" s="20"/>
      <c r="AI2"/>
    </row>
    <row r="3" spans="1:35" s="41" customFormat="1" ht="66.95" customHeight="1" thickBot="1" x14ac:dyDescent="0.55000000000000004">
      <c r="A3" s="106" t="s">
        <v>295</v>
      </c>
      <c r="B3" s="106" t="s">
        <v>1</v>
      </c>
      <c r="C3" s="106" t="s">
        <v>296</v>
      </c>
      <c r="D3" s="106" t="s">
        <v>297</v>
      </c>
      <c r="E3" s="106" t="s">
        <v>343</v>
      </c>
      <c r="F3" s="106" t="s">
        <v>29</v>
      </c>
      <c r="G3" s="106" t="s">
        <v>298</v>
      </c>
      <c r="H3" s="106" t="s">
        <v>306</v>
      </c>
      <c r="I3" s="107" t="s">
        <v>30</v>
      </c>
      <c r="J3" s="107" t="s">
        <v>270</v>
      </c>
      <c r="K3" s="107" t="s">
        <v>313</v>
      </c>
      <c r="L3" s="106" t="s">
        <v>273</v>
      </c>
      <c r="M3" s="106" t="s">
        <v>341</v>
      </c>
      <c r="N3" s="106" t="s">
        <v>304</v>
      </c>
      <c r="O3" s="106" t="s">
        <v>299</v>
      </c>
      <c r="P3" s="106" t="s">
        <v>286</v>
      </c>
      <c r="Q3" s="106" t="s">
        <v>294</v>
      </c>
      <c r="R3" s="106" t="s">
        <v>302</v>
      </c>
      <c r="S3" s="106" t="s">
        <v>274</v>
      </c>
      <c r="T3" s="106" t="s">
        <v>290</v>
      </c>
      <c r="U3" s="106" t="s">
        <v>326</v>
      </c>
      <c r="V3" s="107" t="s">
        <v>271</v>
      </c>
      <c r="W3" s="107" t="s">
        <v>272</v>
      </c>
      <c r="X3" s="107" t="s">
        <v>314</v>
      </c>
      <c r="Y3" s="108" t="s">
        <v>287</v>
      </c>
      <c r="Z3" s="109" t="s">
        <v>14</v>
      </c>
    </row>
    <row r="4" spans="1:35" ht="51.7" x14ac:dyDescent="0.5">
      <c r="A4" s="105" t="s">
        <v>307</v>
      </c>
      <c r="B4" s="105" t="s">
        <v>323</v>
      </c>
      <c r="C4" s="105" t="s">
        <v>269</v>
      </c>
      <c r="D4" s="105" t="s">
        <v>265</v>
      </c>
      <c r="E4" s="105" t="s">
        <v>344</v>
      </c>
      <c r="F4" s="105" t="s">
        <v>311</v>
      </c>
      <c r="G4" s="105" t="s">
        <v>275</v>
      </c>
      <c r="H4" s="105" t="s">
        <v>310</v>
      </c>
      <c r="I4" s="105" t="s">
        <v>309</v>
      </c>
      <c r="J4" s="105" t="s">
        <v>308</v>
      </c>
      <c r="K4" s="105" t="s">
        <v>320</v>
      </c>
      <c r="L4" s="105" t="s">
        <v>321</v>
      </c>
      <c r="M4" s="105" t="s">
        <v>322</v>
      </c>
      <c r="N4" s="105" t="s">
        <v>312</v>
      </c>
      <c r="O4" s="105" t="s">
        <v>305</v>
      </c>
      <c r="P4" s="105" t="s">
        <v>340</v>
      </c>
      <c r="Q4" s="105" t="s">
        <v>325</v>
      </c>
      <c r="R4" s="105" t="s">
        <v>300</v>
      </c>
      <c r="S4" s="105" t="s">
        <v>303</v>
      </c>
      <c r="T4" s="105" t="s">
        <v>282</v>
      </c>
      <c r="U4" s="105" t="s">
        <v>316</v>
      </c>
      <c r="V4" s="105" t="s">
        <v>317</v>
      </c>
      <c r="W4" s="105" t="s">
        <v>318</v>
      </c>
      <c r="X4" s="105" t="s">
        <v>319</v>
      </c>
      <c r="Y4" s="105" t="s">
        <v>57</v>
      </c>
      <c r="Z4" s="105" t="s">
        <v>46</v>
      </c>
      <c r="AI4"/>
    </row>
    <row r="5" spans="1:35" s="100" customFormat="1" ht="64.849999999999994" customHeight="1" x14ac:dyDescent="0.5">
      <c r="A5" s="99" t="s">
        <v>60</v>
      </c>
      <c r="B5" s="119"/>
      <c r="C5" s="114"/>
      <c r="D5" s="114"/>
      <c r="E5" s="114"/>
      <c r="F5" s="114"/>
      <c r="G5" s="114"/>
      <c r="H5" s="114"/>
      <c r="I5" s="115"/>
      <c r="J5" s="115"/>
      <c r="K5" s="116" t="str">
        <f>IFERROR(INDEX(Metadata!$C$13:$H$18,MATCH(Risks[[#This Row],[Likelihood]],Metadata!$C$13:$C$18,0),MATCH(Risks[[#This Row],[Consequence ]],Metadata!$C$13:$H$13,0)),"")</f>
        <v/>
      </c>
      <c r="L5" s="117" t="str">
        <f>IFERROR(VLOOKUP(Risks[[#This Row],[Risk Rating]],Metadata!$A$22:$C$25,2,FALSE),"")</f>
        <v/>
      </c>
      <c r="M5" s="117" t="str">
        <f>IFERROR(VLOOKUP(Risks[[#This Row],[Risk Rating]],Metadata!$A$22:$C$25,3,FALSE),"")</f>
        <v/>
      </c>
      <c r="N5" s="118" t="str">
        <f>IF(Risks[[#This Row],[Risk Rating]]="","N/A",IF(OR(Risks[[#This Row],[Risk Rating]]="Medium",Risks[[#This Row],[Risk Rating]]="Extreme",Risks[[#This Row],[Risk Rating]]="High"),"YES","NO"))</f>
        <v>N/A</v>
      </c>
      <c r="O5" s="114"/>
      <c r="P5" s="114"/>
      <c r="Q5" s="114"/>
      <c r="R5" s="119"/>
      <c r="S5" s="119"/>
      <c r="T5" s="114"/>
      <c r="U5" s="120"/>
      <c r="V5" s="115"/>
      <c r="W5" s="115"/>
      <c r="X5" s="116" t="str">
        <f>IFERROR(INDEX(Metadata!$C$13:$H$18,MATCH(Risks[[#This Row],[Residual Likelihood]],Metadata!$C$13:$C$18,0),MATCH(Risks[[#This Row],[Residual Consequence]],Metadata!$C$13:$H$13,0)),"")</f>
        <v/>
      </c>
      <c r="Y5" s="121"/>
      <c r="Z5" s="121"/>
    </row>
    <row r="6" spans="1:35" s="100" customFormat="1" ht="64.849999999999994" customHeight="1" x14ac:dyDescent="0.5">
      <c r="A6" s="99" t="s">
        <v>61</v>
      </c>
      <c r="B6" s="128"/>
      <c r="C6" s="122"/>
      <c r="D6" s="122"/>
      <c r="E6" s="122"/>
      <c r="F6" s="122"/>
      <c r="G6" s="122"/>
      <c r="H6" s="122"/>
      <c r="I6" s="123"/>
      <c r="J6" s="123"/>
      <c r="K6" s="124" t="str">
        <f>IFERROR(INDEX(Metadata!$C$13:$H$18,MATCH(Risks[[#This Row],[Likelihood]],Metadata!$C$13:$C$18,0),MATCH(Risks[[#This Row],[Consequence ]],Metadata!$C$13:$H$13,0)),"")</f>
        <v/>
      </c>
      <c r="L6" s="125" t="str">
        <f>IFERROR(VLOOKUP(Risks[[#This Row],[Risk Rating]],Metadata!$A$22:$C$25,2,FALSE),"")</f>
        <v/>
      </c>
      <c r="M6" s="125" t="str">
        <f>IFERROR(VLOOKUP(Risks[[#This Row],[Risk Rating]],Metadata!$A$22:$C$25,3,FALSE),"")</f>
        <v/>
      </c>
      <c r="N6" s="126" t="str">
        <f>IF(Risks[[#This Row],[Risk Rating]]="","N/A",IF(OR(Risks[[#This Row],[Risk Rating]]="Medium",Risks[[#This Row],[Risk Rating]]="Extreme",Risks[[#This Row],[Risk Rating]]="High"),"YES","NO"))</f>
        <v>N/A</v>
      </c>
      <c r="O6" s="114"/>
      <c r="P6" s="122"/>
      <c r="Q6" s="114"/>
      <c r="R6" s="119"/>
      <c r="S6" s="119"/>
      <c r="T6" s="114"/>
      <c r="U6" s="120"/>
      <c r="V6" s="123"/>
      <c r="W6" s="123"/>
      <c r="X6" s="124" t="str">
        <f>IFERROR(INDEX(Metadata!$C$13:$H$18,MATCH(Risks[[#This Row],[Residual Likelihood]],Metadata!$C$13:$C$18,0),MATCH(Risks[[#This Row],[Residual Consequence]],Metadata!$C$13:$H$13,0)),"")</f>
        <v/>
      </c>
      <c r="Y6" s="127"/>
      <c r="Z6" s="127"/>
    </row>
    <row r="7" spans="1:35" s="100" customFormat="1" ht="64.849999999999994" customHeight="1" x14ac:dyDescent="0.5">
      <c r="A7" s="99" t="s">
        <v>62</v>
      </c>
      <c r="B7" s="128"/>
      <c r="C7" s="122"/>
      <c r="D7" s="122"/>
      <c r="E7" s="122"/>
      <c r="F7" s="122"/>
      <c r="G7" s="122"/>
      <c r="H7" s="122"/>
      <c r="I7" s="123"/>
      <c r="J7" s="123"/>
      <c r="K7" s="124" t="str">
        <f>IFERROR(INDEX(Metadata!$C$13:$H$18,MATCH(Risks[[#This Row],[Likelihood]],Metadata!$C$13:$C$18,0),MATCH(Risks[[#This Row],[Consequence ]],Metadata!$C$13:$H$13,0)),"")</f>
        <v/>
      </c>
      <c r="L7" s="125" t="str">
        <f>IFERROR(VLOOKUP(Risks[[#This Row],[Risk Rating]],Metadata!$A$22:$C$25,2,FALSE),"")</f>
        <v/>
      </c>
      <c r="M7" s="125" t="str">
        <f>IFERROR(VLOOKUP(Risks[[#This Row],[Risk Rating]],Metadata!$A$22:$C$25,3,FALSE),"")</f>
        <v/>
      </c>
      <c r="N7" s="126" t="str">
        <f>IF(Risks[[#This Row],[Risk Rating]]="","N/A",IF(OR(Risks[[#This Row],[Risk Rating]]="Medium",Risks[[#This Row],[Risk Rating]]="Extreme",Risks[[#This Row],[Risk Rating]]="High"),"YES","NO"))</f>
        <v>N/A</v>
      </c>
      <c r="O7" s="114"/>
      <c r="P7" s="122"/>
      <c r="Q7" s="114"/>
      <c r="R7" s="119"/>
      <c r="S7" s="119"/>
      <c r="T7" s="114"/>
      <c r="U7" s="120"/>
      <c r="V7" s="123"/>
      <c r="W7" s="123"/>
      <c r="X7" s="124" t="str">
        <f>IFERROR(INDEX(Metadata!$C$13:$H$18,MATCH(Risks[[#This Row],[Residual Likelihood]],Metadata!$C$13:$C$18,0),MATCH(Risks[[#This Row],[Residual Consequence]],Metadata!$C$13:$H$13,0)),"")</f>
        <v/>
      </c>
      <c r="Y7" s="127"/>
      <c r="Z7" s="127"/>
    </row>
    <row r="8" spans="1:35" s="100" customFormat="1" ht="64.849999999999994" customHeight="1" x14ac:dyDescent="0.5">
      <c r="A8" s="99" t="s">
        <v>63</v>
      </c>
      <c r="B8" s="128"/>
      <c r="C8" s="122"/>
      <c r="D8" s="122"/>
      <c r="E8" s="122"/>
      <c r="F8" s="122"/>
      <c r="G8" s="122"/>
      <c r="H8" s="122"/>
      <c r="I8" s="123"/>
      <c r="J8" s="123"/>
      <c r="K8" s="124" t="str">
        <f>IFERROR(INDEX(Metadata!$C$13:$H$18,MATCH(Risks[[#This Row],[Likelihood]],Metadata!$C$13:$C$18,0),MATCH(Risks[[#This Row],[Consequence ]],Metadata!$C$13:$H$13,0)),"")</f>
        <v/>
      </c>
      <c r="L8" s="125" t="str">
        <f>IFERROR(VLOOKUP(Risks[[#This Row],[Risk Rating]],Metadata!$A$22:$C$25,2,FALSE),"")</f>
        <v/>
      </c>
      <c r="M8" s="125" t="str">
        <f>IFERROR(VLOOKUP(Risks[[#This Row],[Risk Rating]],Metadata!$A$22:$C$25,3,FALSE),"")</f>
        <v/>
      </c>
      <c r="N8" s="126" t="str">
        <f>IF(Risks[[#This Row],[Risk Rating]]="","N/A",IF(OR(Risks[[#This Row],[Risk Rating]]="Medium",Risks[[#This Row],[Risk Rating]]="Extreme",Risks[[#This Row],[Risk Rating]]="High"),"YES","NO"))</f>
        <v>N/A</v>
      </c>
      <c r="O8" s="114"/>
      <c r="P8" s="122"/>
      <c r="Q8" s="114"/>
      <c r="R8" s="119"/>
      <c r="S8" s="119"/>
      <c r="T8" s="114"/>
      <c r="U8" s="120"/>
      <c r="V8" s="123"/>
      <c r="W8" s="123"/>
      <c r="X8" s="124" t="str">
        <f>IFERROR(INDEX(Metadata!$C$13:$H$18,MATCH(Risks[[#This Row],[Residual Likelihood]],Metadata!$C$13:$C$18,0),MATCH(Risks[[#This Row],[Residual Consequence]],Metadata!$C$13:$H$13,0)),"")</f>
        <v/>
      </c>
      <c r="Y8" s="127"/>
      <c r="Z8" s="127"/>
    </row>
    <row r="9" spans="1:35" s="100" customFormat="1" ht="64.849999999999994" customHeight="1" x14ac:dyDescent="0.5">
      <c r="A9" s="99" t="s">
        <v>64</v>
      </c>
      <c r="B9" s="128"/>
      <c r="C9" s="122"/>
      <c r="D9" s="122"/>
      <c r="E9" s="122"/>
      <c r="F9" s="122"/>
      <c r="G9" s="122"/>
      <c r="H9" s="122"/>
      <c r="I9" s="123"/>
      <c r="J9" s="123"/>
      <c r="K9" s="124" t="str">
        <f>IFERROR(INDEX(Metadata!$C$13:$H$18,MATCH(Risks[[#This Row],[Likelihood]],Metadata!$C$13:$C$18,0),MATCH(Risks[[#This Row],[Consequence ]],Metadata!$C$13:$H$13,0)),"")</f>
        <v/>
      </c>
      <c r="L9" s="125" t="str">
        <f>IFERROR(VLOOKUP(Risks[[#This Row],[Risk Rating]],Metadata!$A$22:$C$25,2,FALSE),"")</f>
        <v/>
      </c>
      <c r="M9" s="125" t="str">
        <f>IFERROR(VLOOKUP(Risks[[#This Row],[Risk Rating]],Metadata!$A$22:$C$25,3,FALSE),"")</f>
        <v/>
      </c>
      <c r="N9" s="126" t="str">
        <f>IF(Risks[[#This Row],[Risk Rating]]="","N/A",IF(OR(Risks[[#This Row],[Risk Rating]]="Medium",Risks[[#This Row],[Risk Rating]]="Extreme",Risks[[#This Row],[Risk Rating]]="High"),"YES","NO"))</f>
        <v>N/A</v>
      </c>
      <c r="O9" s="114"/>
      <c r="P9" s="122"/>
      <c r="Q9" s="114"/>
      <c r="R9" s="119"/>
      <c r="S9" s="119"/>
      <c r="T9" s="114"/>
      <c r="U9" s="120"/>
      <c r="V9" s="123"/>
      <c r="W9" s="123"/>
      <c r="X9" s="124" t="str">
        <f>IFERROR(INDEX(Metadata!$C$13:$H$18,MATCH(Risks[[#This Row],[Residual Likelihood]],Metadata!$C$13:$C$18,0),MATCH(Risks[[#This Row],[Residual Consequence]],Metadata!$C$13:$H$13,0)),"")</f>
        <v/>
      </c>
      <c r="Y9" s="127"/>
      <c r="Z9" s="127"/>
    </row>
    <row r="10" spans="1:35" s="100" customFormat="1" ht="64.849999999999994" customHeight="1" x14ac:dyDescent="0.5">
      <c r="A10" s="99" t="s">
        <v>65</v>
      </c>
      <c r="B10" s="128"/>
      <c r="C10" s="122"/>
      <c r="D10" s="122"/>
      <c r="E10" s="122"/>
      <c r="F10" s="122"/>
      <c r="G10" s="122"/>
      <c r="H10" s="122"/>
      <c r="I10" s="123"/>
      <c r="J10" s="123"/>
      <c r="K10" s="124" t="str">
        <f>IFERROR(INDEX(Metadata!$C$13:$H$18,MATCH(Risks[[#This Row],[Likelihood]],Metadata!$C$13:$C$18,0),MATCH(Risks[[#This Row],[Consequence ]],Metadata!$C$13:$H$13,0)),"")</f>
        <v/>
      </c>
      <c r="L10" s="125" t="str">
        <f>IFERROR(VLOOKUP(Risks[[#This Row],[Risk Rating]],Metadata!$A$22:$C$25,2,FALSE),"")</f>
        <v/>
      </c>
      <c r="M10" s="125" t="str">
        <f>IFERROR(VLOOKUP(Risks[[#This Row],[Risk Rating]],Metadata!$A$22:$C$25,3,FALSE),"")</f>
        <v/>
      </c>
      <c r="N10" s="126" t="str">
        <f>IF(Risks[[#This Row],[Risk Rating]]="","N/A",IF(OR(Risks[[#This Row],[Risk Rating]]="Medium",Risks[[#This Row],[Risk Rating]]="Extreme",Risks[[#This Row],[Risk Rating]]="High"),"YES","NO"))</f>
        <v>N/A</v>
      </c>
      <c r="O10" s="114"/>
      <c r="P10" s="122"/>
      <c r="Q10" s="114"/>
      <c r="R10" s="119"/>
      <c r="S10" s="119"/>
      <c r="T10" s="114"/>
      <c r="U10" s="120"/>
      <c r="V10" s="123"/>
      <c r="W10" s="123"/>
      <c r="X10" s="124" t="str">
        <f>IFERROR(INDEX(Metadata!$C$13:$H$18,MATCH(Risks[[#This Row],[Residual Likelihood]],Metadata!$C$13:$C$18,0),MATCH(Risks[[#This Row],[Residual Consequence]],Metadata!$C$13:$H$13,0)),"")</f>
        <v/>
      </c>
      <c r="Y10" s="127"/>
      <c r="Z10" s="127"/>
    </row>
    <row r="11" spans="1:35" s="100" customFormat="1" ht="64.849999999999994" customHeight="1" x14ac:dyDescent="0.5">
      <c r="A11" s="99" t="s">
        <v>66</v>
      </c>
      <c r="B11" s="128"/>
      <c r="C11" s="122"/>
      <c r="D11" s="122"/>
      <c r="E11" s="122"/>
      <c r="F11" s="122"/>
      <c r="G11" s="122"/>
      <c r="H11" s="122"/>
      <c r="I11" s="123"/>
      <c r="J11" s="123"/>
      <c r="K11" s="124" t="str">
        <f>IFERROR(INDEX(Metadata!$C$13:$H$18,MATCH(Risks[[#This Row],[Likelihood]],Metadata!$C$13:$C$18,0),MATCH(Risks[[#This Row],[Consequence ]],Metadata!$C$13:$H$13,0)),"")</f>
        <v/>
      </c>
      <c r="L11" s="125" t="str">
        <f>IFERROR(VLOOKUP(Risks[[#This Row],[Risk Rating]],Metadata!$A$22:$C$25,2,FALSE),"")</f>
        <v/>
      </c>
      <c r="M11" s="125" t="str">
        <f>IFERROR(VLOOKUP(Risks[[#This Row],[Risk Rating]],Metadata!$A$22:$C$25,3,FALSE),"")</f>
        <v/>
      </c>
      <c r="N11" s="126" t="str">
        <f>IF(Risks[[#This Row],[Risk Rating]]="","N/A",IF(OR(Risks[[#This Row],[Risk Rating]]="Medium",Risks[[#This Row],[Risk Rating]]="Extreme",Risks[[#This Row],[Risk Rating]]="High"),"YES","NO"))</f>
        <v>N/A</v>
      </c>
      <c r="O11" s="114"/>
      <c r="P11" s="122"/>
      <c r="Q11" s="114"/>
      <c r="R11" s="119"/>
      <c r="S11" s="119"/>
      <c r="T11" s="114"/>
      <c r="U11" s="120"/>
      <c r="V11" s="123"/>
      <c r="W11" s="123"/>
      <c r="X11" s="124" t="str">
        <f>IFERROR(INDEX(Metadata!$C$13:$H$18,MATCH(Risks[[#This Row],[Residual Likelihood]],Metadata!$C$13:$C$18,0),MATCH(Risks[[#This Row],[Residual Consequence]],Metadata!$C$13:$H$13,0)),"")</f>
        <v/>
      </c>
      <c r="Y11" s="127"/>
      <c r="Z11" s="127"/>
    </row>
    <row r="12" spans="1:35" s="100" customFormat="1" ht="64.849999999999994" customHeight="1" x14ac:dyDescent="0.5">
      <c r="A12" s="99" t="s">
        <v>67</v>
      </c>
      <c r="B12" s="128"/>
      <c r="C12" s="122"/>
      <c r="D12" s="122"/>
      <c r="E12" s="122"/>
      <c r="F12" s="122"/>
      <c r="G12" s="122"/>
      <c r="H12" s="122"/>
      <c r="I12" s="123"/>
      <c r="J12" s="123"/>
      <c r="K12" s="124" t="str">
        <f>IFERROR(INDEX(Metadata!$C$13:$H$18,MATCH(Risks[[#This Row],[Likelihood]],Metadata!$C$13:$C$18,0),MATCH(Risks[[#This Row],[Consequence ]],Metadata!$C$13:$H$13,0)),"")</f>
        <v/>
      </c>
      <c r="L12" s="125" t="str">
        <f>IFERROR(VLOOKUP(Risks[[#This Row],[Risk Rating]],Metadata!$A$22:$C$25,2,FALSE),"")</f>
        <v/>
      </c>
      <c r="M12" s="125" t="str">
        <f>IFERROR(VLOOKUP(Risks[[#This Row],[Risk Rating]],Metadata!$A$22:$C$25,3,FALSE),"")</f>
        <v/>
      </c>
      <c r="N12" s="126" t="str">
        <f>IF(Risks[[#This Row],[Risk Rating]]="","N/A",IF(OR(Risks[[#This Row],[Risk Rating]]="Medium",Risks[[#This Row],[Risk Rating]]="Extreme",Risks[[#This Row],[Risk Rating]]="High"),"YES","NO"))</f>
        <v>N/A</v>
      </c>
      <c r="O12" s="114"/>
      <c r="P12" s="122"/>
      <c r="Q12" s="114"/>
      <c r="R12" s="119"/>
      <c r="S12" s="119"/>
      <c r="T12" s="114"/>
      <c r="U12" s="120"/>
      <c r="V12" s="123"/>
      <c r="W12" s="123"/>
      <c r="X12" s="124" t="str">
        <f>IFERROR(INDEX(Metadata!$C$13:$H$18,MATCH(Risks[[#This Row],[Residual Likelihood]],Metadata!$C$13:$C$18,0),MATCH(Risks[[#This Row],[Residual Consequence]],Metadata!$C$13:$H$13,0)),"")</f>
        <v/>
      </c>
      <c r="Y12" s="127"/>
      <c r="Z12" s="127"/>
    </row>
    <row r="13" spans="1:35" s="100" customFormat="1" ht="64.849999999999994" customHeight="1" x14ac:dyDescent="0.5">
      <c r="A13" s="99" t="s">
        <v>68</v>
      </c>
      <c r="B13" s="128"/>
      <c r="C13" s="122"/>
      <c r="D13" s="122"/>
      <c r="E13" s="122"/>
      <c r="F13" s="122"/>
      <c r="G13" s="122"/>
      <c r="H13" s="122"/>
      <c r="I13" s="123"/>
      <c r="J13" s="123"/>
      <c r="K13" s="124" t="str">
        <f>IFERROR(INDEX(Metadata!$C$13:$H$18,MATCH(Risks[[#This Row],[Likelihood]],Metadata!$C$13:$C$18,0),MATCH(Risks[[#This Row],[Consequence ]],Metadata!$C$13:$H$13,0)),"")</f>
        <v/>
      </c>
      <c r="L13" s="125" t="str">
        <f>IFERROR(VLOOKUP(Risks[[#This Row],[Risk Rating]],Metadata!$A$22:$C$25,2,FALSE),"")</f>
        <v/>
      </c>
      <c r="M13" s="125" t="str">
        <f>IFERROR(VLOOKUP(Risks[[#This Row],[Risk Rating]],Metadata!$A$22:$C$25,3,FALSE),"")</f>
        <v/>
      </c>
      <c r="N13" s="126" t="str">
        <f>IF(Risks[[#This Row],[Risk Rating]]="","N/A",IF(OR(Risks[[#This Row],[Risk Rating]]="Medium",Risks[[#This Row],[Risk Rating]]="Extreme",Risks[[#This Row],[Risk Rating]]="High"),"YES","NO"))</f>
        <v>N/A</v>
      </c>
      <c r="O13" s="114"/>
      <c r="P13" s="122"/>
      <c r="Q13" s="114"/>
      <c r="R13" s="119"/>
      <c r="S13" s="119"/>
      <c r="T13" s="114"/>
      <c r="U13" s="120"/>
      <c r="V13" s="123"/>
      <c r="W13" s="123"/>
      <c r="X13" s="124" t="str">
        <f>IFERROR(INDEX(Metadata!$C$13:$H$18,MATCH(Risks[[#This Row],[Residual Likelihood]],Metadata!$C$13:$C$18,0),MATCH(Risks[[#This Row],[Residual Consequence]],Metadata!$C$13:$H$13,0)),"")</f>
        <v/>
      </c>
      <c r="Y13" s="127"/>
      <c r="Z13" s="127"/>
    </row>
    <row r="14" spans="1:35" s="100" customFormat="1" ht="64.849999999999994" customHeight="1" x14ac:dyDescent="0.5">
      <c r="A14" s="99" t="s">
        <v>69</v>
      </c>
      <c r="B14" s="128"/>
      <c r="C14" s="122"/>
      <c r="D14" s="122"/>
      <c r="E14" s="122"/>
      <c r="F14" s="122"/>
      <c r="G14" s="122"/>
      <c r="H14" s="122"/>
      <c r="I14" s="123"/>
      <c r="J14" s="123"/>
      <c r="K14" s="124" t="str">
        <f>IFERROR(INDEX(Metadata!$C$13:$H$18,MATCH(Risks[[#This Row],[Likelihood]],Metadata!$C$13:$C$18,0),MATCH(Risks[[#This Row],[Consequence ]],Metadata!$C$13:$H$13,0)),"")</f>
        <v/>
      </c>
      <c r="L14" s="125" t="str">
        <f>IFERROR(VLOOKUP(Risks[[#This Row],[Risk Rating]],Metadata!$A$22:$C$25,2,FALSE),"")</f>
        <v/>
      </c>
      <c r="M14" s="125" t="str">
        <f>IFERROR(VLOOKUP(Risks[[#This Row],[Risk Rating]],Metadata!$A$22:$C$25,3,FALSE),"")</f>
        <v/>
      </c>
      <c r="N14" s="126" t="str">
        <f>IF(Risks[[#This Row],[Risk Rating]]="","N/A",IF(OR(Risks[[#This Row],[Risk Rating]]="Medium",Risks[[#This Row],[Risk Rating]]="Extreme",Risks[[#This Row],[Risk Rating]]="High"),"YES","NO"))</f>
        <v>N/A</v>
      </c>
      <c r="O14" s="114"/>
      <c r="P14" s="122"/>
      <c r="Q14" s="114"/>
      <c r="R14" s="119"/>
      <c r="S14" s="119"/>
      <c r="T14" s="114"/>
      <c r="U14" s="120"/>
      <c r="V14" s="123"/>
      <c r="W14" s="123"/>
      <c r="X14" s="124" t="str">
        <f>IFERROR(INDEX(Metadata!$C$13:$H$18,MATCH(Risks[[#This Row],[Residual Likelihood]],Metadata!$C$13:$C$18,0),MATCH(Risks[[#This Row],[Residual Consequence]],Metadata!$C$13:$H$13,0)),"")</f>
        <v/>
      </c>
      <c r="Y14" s="127"/>
      <c r="Z14" s="127"/>
    </row>
    <row r="15" spans="1:35" s="100" customFormat="1" ht="64.849999999999994" customHeight="1" x14ac:dyDescent="0.5">
      <c r="A15" s="99" t="s">
        <v>70</v>
      </c>
      <c r="B15" s="128"/>
      <c r="C15" s="122"/>
      <c r="D15" s="122"/>
      <c r="E15" s="122"/>
      <c r="F15" s="122"/>
      <c r="G15" s="122"/>
      <c r="H15" s="122"/>
      <c r="I15" s="123"/>
      <c r="J15" s="123"/>
      <c r="K15" s="124" t="str">
        <f>IFERROR(INDEX(Metadata!$C$13:$H$18,MATCH(Risks[[#This Row],[Likelihood]],Metadata!$C$13:$C$18,0),MATCH(Risks[[#This Row],[Consequence ]],Metadata!$C$13:$H$13,0)),"")</f>
        <v/>
      </c>
      <c r="L15" s="125" t="str">
        <f>IFERROR(VLOOKUP(Risks[[#This Row],[Risk Rating]],Metadata!$A$22:$C$25,2,FALSE),"")</f>
        <v/>
      </c>
      <c r="M15" s="125" t="str">
        <f>IFERROR(VLOOKUP(Risks[[#This Row],[Risk Rating]],Metadata!$A$22:$C$25,3,FALSE),"")</f>
        <v/>
      </c>
      <c r="N15" s="126" t="str">
        <f>IF(Risks[[#This Row],[Risk Rating]]="","N/A",IF(OR(Risks[[#This Row],[Risk Rating]]="Medium",Risks[[#This Row],[Risk Rating]]="Extreme",Risks[[#This Row],[Risk Rating]]="High"),"YES","NO"))</f>
        <v>N/A</v>
      </c>
      <c r="O15" s="114"/>
      <c r="P15" s="122"/>
      <c r="Q15" s="114"/>
      <c r="R15" s="119"/>
      <c r="S15" s="119"/>
      <c r="T15" s="114"/>
      <c r="U15" s="120"/>
      <c r="V15" s="123"/>
      <c r="W15" s="123"/>
      <c r="X15" s="124" t="str">
        <f>IFERROR(INDEX(Metadata!$C$13:$H$18,MATCH(Risks[[#This Row],[Residual Likelihood]],Metadata!$C$13:$C$18,0),MATCH(Risks[[#This Row],[Residual Consequence]],Metadata!$C$13:$H$13,0)),"")</f>
        <v/>
      </c>
      <c r="Y15" s="127"/>
      <c r="Z15" s="127"/>
    </row>
    <row r="16" spans="1:35" s="100" customFormat="1" ht="64.849999999999994" customHeight="1" x14ac:dyDescent="0.5">
      <c r="A16" s="99" t="s">
        <v>71</v>
      </c>
      <c r="B16" s="128"/>
      <c r="C16" s="122"/>
      <c r="D16" s="122"/>
      <c r="E16" s="122"/>
      <c r="F16" s="122"/>
      <c r="G16" s="122"/>
      <c r="H16" s="122"/>
      <c r="I16" s="123"/>
      <c r="J16" s="123"/>
      <c r="K16" s="124" t="str">
        <f>IFERROR(INDEX(Metadata!$C$13:$H$18,MATCH(Risks[[#This Row],[Likelihood]],Metadata!$C$13:$C$18,0),MATCH(Risks[[#This Row],[Consequence ]],Metadata!$C$13:$H$13,0)),"")</f>
        <v/>
      </c>
      <c r="L16" s="125" t="str">
        <f>IFERROR(VLOOKUP(Risks[[#This Row],[Risk Rating]],Metadata!$A$22:$C$25,2,FALSE),"")</f>
        <v/>
      </c>
      <c r="M16" s="125" t="str">
        <f>IFERROR(VLOOKUP(Risks[[#This Row],[Risk Rating]],Metadata!$A$22:$C$25,3,FALSE),"")</f>
        <v/>
      </c>
      <c r="N16" s="126" t="str">
        <f>IF(Risks[[#This Row],[Risk Rating]]="","N/A",IF(OR(Risks[[#This Row],[Risk Rating]]="Medium",Risks[[#This Row],[Risk Rating]]="Extreme",Risks[[#This Row],[Risk Rating]]="High"),"YES","NO"))</f>
        <v>N/A</v>
      </c>
      <c r="O16" s="114"/>
      <c r="P16" s="122"/>
      <c r="Q16" s="114"/>
      <c r="R16" s="119"/>
      <c r="S16" s="119"/>
      <c r="T16" s="114"/>
      <c r="U16" s="120"/>
      <c r="V16" s="123"/>
      <c r="W16" s="123"/>
      <c r="X16" s="124" t="str">
        <f>IFERROR(INDEX(Metadata!$C$13:$H$18,MATCH(Risks[[#This Row],[Residual Likelihood]],Metadata!$C$13:$C$18,0),MATCH(Risks[[#This Row],[Residual Consequence]],Metadata!$C$13:$H$13,0)),"")</f>
        <v/>
      </c>
      <c r="Y16" s="127"/>
      <c r="Z16" s="127"/>
    </row>
    <row r="17" spans="1:26" s="100" customFormat="1" ht="64.849999999999994" customHeight="1" x14ac:dyDescent="0.5">
      <c r="A17" s="99" t="s">
        <v>72</v>
      </c>
      <c r="B17" s="128"/>
      <c r="C17" s="122"/>
      <c r="D17" s="122"/>
      <c r="E17" s="122"/>
      <c r="F17" s="122"/>
      <c r="G17" s="122"/>
      <c r="H17" s="122"/>
      <c r="I17" s="123"/>
      <c r="J17" s="123"/>
      <c r="K17" s="124" t="str">
        <f>IFERROR(INDEX(Metadata!$C$13:$H$18,MATCH(Risks[[#This Row],[Likelihood]],Metadata!$C$13:$C$18,0),MATCH(Risks[[#This Row],[Consequence ]],Metadata!$C$13:$H$13,0)),"")</f>
        <v/>
      </c>
      <c r="L17" s="125" t="str">
        <f>IFERROR(VLOOKUP(Risks[[#This Row],[Risk Rating]],Metadata!$A$22:$C$25,2,FALSE),"")</f>
        <v/>
      </c>
      <c r="M17" s="125" t="str">
        <f>IFERROR(VLOOKUP(Risks[[#This Row],[Risk Rating]],Metadata!$A$22:$C$25,3,FALSE),"")</f>
        <v/>
      </c>
      <c r="N17" s="126" t="str">
        <f>IF(Risks[[#This Row],[Risk Rating]]="","N/A",IF(OR(Risks[[#This Row],[Risk Rating]]="Medium",Risks[[#This Row],[Risk Rating]]="Extreme",Risks[[#This Row],[Risk Rating]]="High"),"YES","NO"))</f>
        <v>N/A</v>
      </c>
      <c r="O17" s="114"/>
      <c r="P17" s="122"/>
      <c r="Q17" s="114"/>
      <c r="R17" s="119"/>
      <c r="S17" s="119"/>
      <c r="T17" s="114"/>
      <c r="U17" s="120"/>
      <c r="V17" s="123"/>
      <c r="W17" s="123"/>
      <c r="X17" s="124" t="str">
        <f>IFERROR(INDEX(Metadata!$C$13:$H$18,MATCH(Risks[[#This Row],[Residual Likelihood]],Metadata!$C$13:$C$18,0),MATCH(Risks[[#This Row],[Residual Consequence]],Metadata!$C$13:$H$13,0)),"")</f>
        <v/>
      </c>
      <c r="Y17" s="127"/>
      <c r="Z17" s="127"/>
    </row>
    <row r="18" spans="1:26" s="100" customFormat="1" ht="64.849999999999994" customHeight="1" x14ac:dyDescent="0.5">
      <c r="A18" s="99" t="s">
        <v>73</v>
      </c>
      <c r="B18" s="128"/>
      <c r="C18" s="122"/>
      <c r="D18" s="122"/>
      <c r="E18" s="122"/>
      <c r="F18" s="122"/>
      <c r="G18" s="122"/>
      <c r="H18" s="122"/>
      <c r="I18" s="123"/>
      <c r="J18" s="123"/>
      <c r="K18" s="124" t="str">
        <f>IFERROR(INDEX(Metadata!$C$13:$H$18,MATCH(Risks[[#This Row],[Likelihood]],Metadata!$C$13:$C$18,0),MATCH(Risks[[#This Row],[Consequence ]],Metadata!$C$13:$H$13,0)),"")</f>
        <v/>
      </c>
      <c r="L18" s="125" t="str">
        <f>IFERROR(VLOOKUP(Risks[[#This Row],[Risk Rating]],Metadata!$A$22:$C$25,2,FALSE),"")</f>
        <v/>
      </c>
      <c r="M18" s="125" t="str">
        <f>IFERROR(VLOOKUP(Risks[[#This Row],[Risk Rating]],Metadata!$A$22:$C$25,3,FALSE),"")</f>
        <v/>
      </c>
      <c r="N18" s="126" t="str">
        <f>IF(Risks[[#This Row],[Risk Rating]]="","N/A",IF(OR(Risks[[#This Row],[Risk Rating]]="Medium",Risks[[#This Row],[Risk Rating]]="Extreme",Risks[[#This Row],[Risk Rating]]="High"),"YES","NO"))</f>
        <v>N/A</v>
      </c>
      <c r="O18" s="114"/>
      <c r="P18" s="122"/>
      <c r="Q18" s="114"/>
      <c r="R18" s="119"/>
      <c r="S18" s="119"/>
      <c r="T18" s="114"/>
      <c r="U18" s="120"/>
      <c r="V18" s="123"/>
      <c r="W18" s="123"/>
      <c r="X18" s="124" t="str">
        <f>IFERROR(INDEX(Metadata!$C$13:$H$18,MATCH(Risks[[#This Row],[Residual Likelihood]],Metadata!$C$13:$C$18,0),MATCH(Risks[[#This Row],[Residual Consequence]],Metadata!$C$13:$H$13,0)),"")</f>
        <v/>
      </c>
      <c r="Y18" s="127"/>
      <c r="Z18" s="127"/>
    </row>
    <row r="19" spans="1:26" s="100" customFormat="1" ht="64.849999999999994" customHeight="1" x14ac:dyDescent="0.5">
      <c r="A19" s="99" t="s">
        <v>74</v>
      </c>
      <c r="B19" s="128"/>
      <c r="C19" s="122"/>
      <c r="D19" s="122"/>
      <c r="E19" s="122"/>
      <c r="F19" s="122"/>
      <c r="G19" s="122"/>
      <c r="H19" s="122"/>
      <c r="I19" s="123"/>
      <c r="J19" s="123"/>
      <c r="K19" s="124" t="str">
        <f>IFERROR(INDEX(Metadata!$C$13:$H$18,MATCH(Risks[[#This Row],[Likelihood]],Metadata!$C$13:$C$18,0),MATCH(Risks[[#This Row],[Consequence ]],Metadata!$C$13:$H$13,0)),"")</f>
        <v/>
      </c>
      <c r="L19" s="125" t="str">
        <f>IFERROR(VLOOKUP(Risks[[#This Row],[Risk Rating]],Metadata!$A$22:$C$25,2,FALSE),"")</f>
        <v/>
      </c>
      <c r="M19" s="125" t="str">
        <f>IFERROR(VLOOKUP(Risks[[#This Row],[Risk Rating]],Metadata!$A$22:$C$25,3,FALSE),"")</f>
        <v/>
      </c>
      <c r="N19" s="126" t="str">
        <f>IF(Risks[[#This Row],[Risk Rating]]="","N/A",IF(OR(Risks[[#This Row],[Risk Rating]]="Medium",Risks[[#This Row],[Risk Rating]]="Extreme",Risks[[#This Row],[Risk Rating]]="High"),"YES","NO"))</f>
        <v>N/A</v>
      </c>
      <c r="O19" s="114"/>
      <c r="P19" s="122"/>
      <c r="Q19" s="114"/>
      <c r="R19" s="119"/>
      <c r="S19" s="119"/>
      <c r="T19" s="114"/>
      <c r="U19" s="120"/>
      <c r="V19" s="123"/>
      <c r="W19" s="123"/>
      <c r="X19" s="124" t="str">
        <f>IFERROR(INDEX(Metadata!$C$13:$H$18,MATCH(Risks[[#This Row],[Residual Likelihood]],Metadata!$C$13:$C$18,0),MATCH(Risks[[#This Row],[Residual Consequence]],Metadata!$C$13:$H$13,0)),"")</f>
        <v/>
      </c>
      <c r="Y19" s="127"/>
      <c r="Z19" s="127"/>
    </row>
    <row r="20" spans="1:26" s="100" customFormat="1" ht="64.849999999999994" customHeight="1" x14ac:dyDescent="0.5">
      <c r="A20" s="99" t="s">
        <v>75</v>
      </c>
      <c r="B20" s="128"/>
      <c r="C20" s="122"/>
      <c r="D20" s="122"/>
      <c r="E20" s="122"/>
      <c r="F20" s="122"/>
      <c r="G20" s="122"/>
      <c r="H20" s="122"/>
      <c r="I20" s="123"/>
      <c r="J20" s="123"/>
      <c r="K20" s="124" t="str">
        <f>IFERROR(INDEX(Metadata!$C$13:$H$18,MATCH(Risks[[#This Row],[Likelihood]],Metadata!$C$13:$C$18,0),MATCH(Risks[[#This Row],[Consequence ]],Metadata!$C$13:$H$13,0)),"")</f>
        <v/>
      </c>
      <c r="L20" s="125" t="str">
        <f>IFERROR(VLOOKUP(Risks[[#This Row],[Risk Rating]],Metadata!$A$22:$C$25,2,FALSE),"")</f>
        <v/>
      </c>
      <c r="M20" s="125" t="str">
        <f>IFERROR(VLOOKUP(Risks[[#This Row],[Risk Rating]],Metadata!$A$22:$C$25,3,FALSE),"")</f>
        <v/>
      </c>
      <c r="N20" s="126" t="str">
        <f>IF(Risks[[#This Row],[Risk Rating]]="","N/A",IF(OR(Risks[[#This Row],[Risk Rating]]="Medium",Risks[[#This Row],[Risk Rating]]="Extreme",Risks[[#This Row],[Risk Rating]]="High"),"YES","NO"))</f>
        <v>N/A</v>
      </c>
      <c r="O20" s="114"/>
      <c r="P20" s="122"/>
      <c r="Q20" s="114"/>
      <c r="R20" s="119"/>
      <c r="S20" s="119"/>
      <c r="T20" s="114"/>
      <c r="U20" s="120"/>
      <c r="V20" s="123"/>
      <c r="W20" s="123"/>
      <c r="X20" s="124" t="str">
        <f>IFERROR(INDEX(Metadata!$C$13:$H$18,MATCH(Risks[[#This Row],[Residual Likelihood]],Metadata!$C$13:$C$18,0),MATCH(Risks[[#This Row],[Residual Consequence]],Metadata!$C$13:$H$13,0)),"")</f>
        <v/>
      </c>
      <c r="Y20" s="127"/>
      <c r="Z20" s="127"/>
    </row>
    <row r="21" spans="1:26" s="100" customFormat="1" ht="64.849999999999994" customHeight="1" x14ac:dyDescent="0.5">
      <c r="A21" s="99" t="s">
        <v>76</v>
      </c>
      <c r="B21" s="128"/>
      <c r="C21" s="122"/>
      <c r="D21" s="122"/>
      <c r="E21" s="122"/>
      <c r="F21" s="122"/>
      <c r="G21" s="122"/>
      <c r="H21" s="122"/>
      <c r="I21" s="123"/>
      <c r="J21" s="123"/>
      <c r="K21" s="124" t="str">
        <f>IFERROR(INDEX(Metadata!$C$13:$H$18,MATCH(Risks[[#This Row],[Likelihood]],Metadata!$C$13:$C$18,0),MATCH(Risks[[#This Row],[Consequence ]],Metadata!$C$13:$H$13,0)),"")</f>
        <v/>
      </c>
      <c r="L21" s="125" t="str">
        <f>IFERROR(VLOOKUP(Risks[[#This Row],[Risk Rating]],Metadata!$A$22:$C$25,2,FALSE),"")</f>
        <v/>
      </c>
      <c r="M21" s="125" t="str">
        <f>IFERROR(VLOOKUP(Risks[[#This Row],[Risk Rating]],Metadata!$A$22:$C$25,3,FALSE),"")</f>
        <v/>
      </c>
      <c r="N21" s="126" t="str">
        <f>IF(Risks[[#This Row],[Risk Rating]]="","N/A",IF(OR(Risks[[#This Row],[Risk Rating]]="Medium",Risks[[#This Row],[Risk Rating]]="Extreme",Risks[[#This Row],[Risk Rating]]="High"),"YES","NO"))</f>
        <v>N/A</v>
      </c>
      <c r="O21" s="114"/>
      <c r="P21" s="122"/>
      <c r="Q21" s="114"/>
      <c r="R21" s="119"/>
      <c r="S21" s="119"/>
      <c r="T21" s="114"/>
      <c r="U21" s="120"/>
      <c r="V21" s="123"/>
      <c r="W21" s="123"/>
      <c r="X21" s="124" t="str">
        <f>IFERROR(INDEX(Metadata!$C$13:$H$18,MATCH(Risks[[#This Row],[Residual Likelihood]],Metadata!$C$13:$C$18,0),MATCH(Risks[[#This Row],[Residual Consequence]],Metadata!$C$13:$H$13,0)),"")</f>
        <v/>
      </c>
      <c r="Y21" s="127"/>
      <c r="Z21" s="127"/>
    </row>
    <row r="22" spans="1:26" s="100" customFormat="1" ht="64.849999999999994" customHeight="1" x14ac:dyDescent="0.5">
      <c r="A22" s="99" t="s">
        <v>77</v>
      </c>
      <c r="B22" s="128"/>
      <c r="C22" s="122"/>
      <c r="D22" s="122"/>
      <c r="E22" s="122"/>
      <c r="F22" s="122"/>
      <c r="G22" s="122"/>
      <c r="H22" s="122"/>
      <c r="I22" s="123"/>
      <c r="J22" s="123"/>
      <c r="K22" s="124" t="str">
        <f>IFERROR(INDEX(Metadata!$C$13:$H$18,MATCH(Risks[[#This Row],[Likelihood]],Metadata!$C$13:$C$18,0),MATCH(Risks[[#This Row],[Consequence ]],Metadata!$C$13:$H$13,0)),"")</f>
        <v/>
      </c>
      <c r="L22" s="125" t="str">
        <f>IFERROR(VLOOKUP(Risks[[#This Row],[Risk Rating]],Metadata!$A$22:$C$25,2,FALSE),"")</f>
        <v/>
      </c>
      <c r="M22" s="125" t="str">
        <f>IFERROR(VLOOKUP(Risks[[#This Row],[Risk Rating]],Metadata!$A$22:$C$25,3,FALSE),"")</f>
        <v/>
      </c>
      <c r="N22" s="126" t="str">
        <f>IF(Risks[[#This Row],[Risk Rating]]="","N/A",IF(OR(Risks[[#This Row],[Risk Rating]]="Medium",Risks[[#This Row],[Risk Rating]]="Extreme",Risks[[#This Row],[Risk Rating]]="High"),"YES","NO"))</f>
        <v>N/A</v>
      </c>
      <c r="O22" s="114"/>
      <c r="P22" s="122"/>
      <c r="Q22" s="114"/>
      <c r="R22" s="119"/>
      <c r="S22" s="119"/>
      <c r="T22" s="114"/>
      <c r="U22" s="120"/>
      <c r="V22" s="123"/>
      <c r="W22" s="123"/>
      <c r="X22" s="124" t="str">
        <f>IFERROR(INDEX(Metadata!$C$13:$H$18,MATCH(Risks[[#This Row],[Residual Likelihood]],Metadata!$C$13:$C$18,0),MATCH(Risks[[#This Row],[Residual Consequence]],Metadata!$C$13:$H$13,0)),"")</f>
        <v/>
      </c>
      <c r="Y22" s="127"/>
      <c r="Z22" s="127"/>
    </row>
    <row r="23" spans="1:26" s="100" customFormat="1" ht="64.849999999999994" customHeight="1" x14ac:dyDescent="0.5">
      <c r="A23" s="99" t="s">
        <v>78</v>
      </c>
      <c r="B23" s="128"/>
      <c r="C23" s="122"/>
      <c r="D23" s="122"/>
      <c r="E23" s="122"/>
      <c r="F23" s="122"/>
      <c r="G23" s="122"/>
      <c r="H23" s="122"/>
      <c r="I23" s="123"/>
      <c r="J23" s="123"/>
      <c r="K23" s="124" t="str">
        <f>IFERROR(INDEX(Metadata!$C$13:$H$18,MATCH(Risks[[#This Row],[Likelihood]],Metadata!$C$13:$C$18,0),MATCH(Risks[[#This Row],[Consequence ]],Metadata!$C$13:$H$13,0)),"")</f>
        <v/>
      </c>
      <c r="L23" s="125" t="str">
        <f>IFERROR(VLOOKUP(Risks[[#This Row],[Risk Rating]],Metadata!$A$22:$C$25,2,FALSE),"")</f>
        <v/>
      </c>
      <c r="M23" s="125" t="str">
        <f>IFERROR(VLOOKUP(Risks[[#This Row],[Risk Rating]],Metadata!$A$22:$C$25,3,FALSE),"")</f>
        <v/>
      </c>
      <c r="N23" s="126" t="str">
        <f>IF(Risks[[#This Row],[Risk Rating]]="","N/A",IF(OR(Risks[[#This Row],[Risk Rating]]="Medium",Risks[[#This Row],[Risk Rating]]="Extreme",Risks[[#This Row],[Risk Rating]]="High"),"YES","NO"))</f>
        <v>N/A</v>
      </c>
      <c r="O23" s="114"/>
      <c r="P23" s="122"/>
      <c r="Q23" s="114"/>
      <c r="R23" s="119"/>
      <c r="S23" s="119"/>
      <c r="T23" s="114"/>
      <c r="U23" s="120"/>
      <c r="V23" s="123"/>
      <c r="W23" s="123"/>
      <c r="X23" s="124" t="str">
        <f>IFERROR(INDEX(Metadata!$C$13:$H$18,MATCH(Risks[[#This Row],[Residual Likelihood]],Metadata!$C$13:$C$18,0),MATCH(Risks[[#This Row],[Residual Consequence]],Metadata!$C$13:$H$13,0)),"")</f>
        <v/>
      </c>
      <c r="Y23" s="127"/>
      <c r="Z23" s="127"/>
    </row>
    <row r="24" spans="1:26" s="100" customFormat="1" ht="64.849999999999994" customHeight="1" x14ac:dyDescent="0.5">
      <c r="A24" s="99" t="s">
        <v>79</v>
      </c>
      <c r="B24" s="128"/>
      <c r="C24" s="122"/>
      <c r="D24" s="122"/>
      <c r="E24" s="122"/>
      <c r="F24" s="122"/>
      <c r="G24" s="122"/>
      <c r="H24" s="122"/>
      <c r="I24" s="123"/>
      <c r="J24" s="123"/>
      <c r="K24" s="124" t="str">
        <f>IFERROR(INDEX(Metadata!$C$13:$H$18,MATCH(Risks[[#This Row],[Likelihood]],Metadata!$C$13:$C$18,0),MATCH(Risks[[#This Row],[Consequence ]],Metadata!$C$13:$H$13,0)),"")</f>
        <v/>
      </c>
      <c r="L24" s="125" t="str">
        <f>IFERROR(VLOOKUP(Risks[[#This Row],[Risk Rating]],Metadata!$A$22:$C$25,2,FALSE),"")</f>
        <v/>
      </c>
      <c r="M24" s="125" t="str">
        <f>IFERROR(VLOOKUP(Risks[[#This Row],[Risk Rating]],Metadata!$A$22:$C$25,3,FALSE),"")</f>
        <v/>
      </c>
      <c r="N24" s="126" t="str">
        <f>IF(Risks[[#This Row],[Risk Rating]]="","N/A",IF(OR(Risks[[#This Row],[Risk Rating]]="Medium",Risks[[#This Row],[Risk Rating]]="Extreme",Risks[[#This Row],[Risk Rating]]="High"),"YES","NO"))</f>
        <v>N/A</v>
      </c>
      <c r="O24" s="114"/>
      <c r="P24" s="122"/>
      <c r="Q24" s="114"/>
      <c r="R24" s="119"/>
      <c r="S24" s="119"/>
      <c r="T24" s="114"/>
      <c r="U24" s="120"/>
      <c r="V24" s="123"/>
      <c r="W24" s="123"/>
      <c r="X24" s="124" t="str">
        <f>IFERROR(INDEX(Metadata!$C$13:$H$18,MATCH(Risks[[#This Row],[Residual Likelihood]],Metadata!$C$13:$C$18,0),MATCH(Risks[[#This Row],[Residual Consequence]],Metadata!$C$13:$H$13,0)),"")</f>
        <v/>
      </c>
      <c r="Y24" s="127"/>
      <c r="Z24" s="127"/>
    </row>
    <row r="25" spans="1:26" s="100" customFormat="1" ht="64.849999999999994" customHeight="1" x14ac:dyDescent="0.5">
      <c r="A25" s="99" t="s">
        <v>80</v>
      </c>
      <c r="B25" s="128"/>
      <c r="C25" s="122"/>
      <c r="D25" s="122"/>
      <c r="E25" s="122"/>
      <c r="F25" s="122"/>
      <c r="G25" s="122"/>
      <c r="H25" s="122"/>
      <c r="I25" s="123"/>
      <c r="J25" s="123"/>
      <c r="K25" s="124" t="str">
        <f>IFERROR(INDEX(Metadata!$C$13:$H$18,MATCH(Risks[[#This Row],[Likelihood]],Metadata!$C$13:$C$18,0),MATCH(Risks[[#This Row],[Consequence ]],Metadata!$C$13:$H$13,0)),"")</f>
        <v/>
      </c>
      <c r="L25" s="125" t="str">
        <f>IFERROR(VLOOKUP(Risks[[#This Row],[Risk Rating]],Metadata!$A$22:$C$25,2,FALSE),"")</f>
        <v/>
      </c>
      <c r="M25" s="125" t="str">
        <f>IFERROR(VLOOKUP(Risks[[#This Row],[Risk Rating]],Metadata!$A$22:$C$25,3,FALSE),"")</f>
        <v/>
      </c>
      <c r="N25" s="126" t="str">
        <f>IF(Risks[[#This Row],[Risk Rating]]="","N/A",IF(OR(Risks[[#This Row],[Risk Rating]]="Medium",Risks[[#This Row],[Risk Rating]]="Extreme",Risks[[#This Row],[Risk Rating]]="High"),"YES","NO"))</f>
        <v>N/A</v>
      </c>
      <c r="O25" s="114"/>
      <c r="P25" s="122"/>
      <c r="Q25" s="114"/>
      <c r="R25" s="119"/>
      <c r="S25" s="119"/>
      <c r="T25" s="114"/>
      <c r="U25" s="120"/>
      <c r="V25" s="123"/>
      <c r="W25" s="123"/>
      <c r="X25" s="124" t="str">
        <f>IFERROR(INDEX(Metadata!$C$13:$H$18,MATCH(Risks[[#This Row],[Residual Likelihood]],Metadata!$C$13:$C$18,0),MATCH(Risks[[#This Row],[Residual Consequence]],Metadata!$C$13:$H$13,0)),"")</f>
        <v/>
      </c>
      <c r="Y25" s="127"/>
      <c r="Z25" s="127"/>
    </row>
    <row r="26" spans="1:26" s="100" customFormat="1" ht="64.849999999999994" customHeight="1" x14ac:dyDescent="0.5">
      <c r="A26" s="99" t="s">
        <v>81</v>
      </c>
      <c r="B26" s="128"/>
      <c r="C26" s="122"/>
      <c r="D26" s="122"/>
      <c r="E26" s="122"/>
      <c r="F26" s="122"/>
      <c r="G26" s="122"/>
      <c r="H26" s="122"/>
      <c r="I26" s="123"/>
      <c r="J26" s="123"/>
      <c r="K26" s="124" t="str">
        <f>IFERROR(INDEX(Metadata!$C$13:$H$18,MATCH(Risks[[#This Row],[Likelihood]],Metadata!$C$13:$C$18,0),MATCH(Risks[[#This Row],[Consequence ]],Metadata!$C$13:$H$13,0)),"")</f>
        <v/>
      </c>
      <c r="L26" s="125" t="str">
        <f>IFERROR(VLOOKUP(Risks[[#This Row],[Risk Rating]],Metadata!$A$22:$C$25,2,FALSE),"")</f>
        <v/>
      </c>
      <c r="M26" s="125" t="str">
        <f>IFERROR(VLOOKUP(Risks[[#This Row],[Risk Rating]],Metadata!$A$22:$C$25,3,FALSE),"")</f>
        <v/>
      </c>
      <c r="N26" s="126" t="str">
        <f>IF(Risks[[#This Row],[Risk Rating]]="","N/A",IF(OR(Risks[[#This Row],[Risk Rating]]="Medium",Risks[[#This Row],[Risk Rating]]="Extreme",Risks[[#This Row],[Risk Rating]]="High"),"YES","NO"))</f>
        <v>N/A</v>
      </c>
      <c r="O26" s="114"/>
      <c r="P26" s="122"/>
      <c r="Q26" s="114"/>
      <c r="R26" s="119"/>
      <c r="S26" s="119"/>
      <c r="T26" s="114"/>
      <c r="U26" s="120"/>
      <c r="V26" s="123"/>
      <c r="W26" s="123"/>
      <c r="X26" s="124" t="str">
        <f>IFERROR(INDEX(Metadata!$C$13:$H$18,MATCH(Risks[[#This Row],[Residual Likelihood]],Metadata!$C$13:$C$18,0),MATCH(Risks[[#This Row],[Residual Consequence]],Metadata!$C$13:$H$13,0)),"")</f>
        <v/>
      </c>
      <c r="Y26" s="127"/>
      <c r="Z26" s="127"/>
    </row>
    <row r="27" spans="1:26" s="100" customFormat="1" ht="64.849999999999994" customHeight="1" x14ac:dyDescent="0.5">
      <c r="A27" s="99" t="s">
        <v>82</v>
      </c>
      <c r="B27" s="128"/>
      <c r="C27" s="122"/>
      <c r="D27" s="122"/>
      <c r="E27" s="122"/>
      <c r="F27" s="122"/>
      <c r="G27" s="122"/>
      <c r="H27" s="122"/>
      <c r="I27" s="123"/>
      <c r="J27" s="123"/>
      <c r="K27" s="124" t="str">
        <f>IFERROR(INDEX(Metadata!$C$13:$H$18,MATCH(Risks[[#This Row],[Likelihood]],Metadata!$C$13:$C$18,0),MATCH(Risks[[#This Row],[Consequence ]],Metadata!$C$13:$H$13,0)),"")</f>
        <v/>
      </c>
      <c r="L27" s="125" t="str">
        <f>IFERROR(VLOOKUP(Risks[[#This Row],[Risk Rating]],Metadata!$A$22:$C$25,2,FALSE),"")</f>
        <v/>
      </c>
      <c r="M27" s="125" t="str">
        <f>IFERROR(VLOOKUP(Risks[[#This Row],[Risk Rating]],Metadata!$A$22:$C$25,3,FALSE),"")</f>
        <v/>
      </c>
      <c r="N27" s="126" t="str">
        <f>IF(Risks[[#This Row],[Risk Rating]]="","N/A",IF(OR(Risks[[#This Row],[Risk Rating]]="Medium",Risks[[#This Row],[Risk Rating]]="Extreme",Risks[[#This Row],[Risk Rating]]="High"),"YES","NO"))</f>
        <v>N/A</v>
      </c>
      <c r="O27" s="114"/>
      <c r="P27" s="122"/>
      <c r="Q27" s="114"/>
      <c r="R27" s="119"/>
      <c r="S27" s="119"/>
      <c r="T27" s="114"/>
      <c r="U27" s="120"/>
      <c r="V27" s="123"/>
      <c r="W27" s="123"/>
      <c r="X27" s="124" t="str">
        <f>IFERROR(INDEX(Metadata!$C$13:$H$18,MATCH(Risks[[#This Row],[Residual Likelihood]],Metadata!$C$13:$C$18,0),MATCH(Risks[[#This Row],[Residual Consequence]],Metadata!$C$13:$H$13,0)),"")</f>
        <v/>
      </c>
      <c r="Y27" s="127"/>
      <c r="Z27" s="127"/>
    </row>
    <row r="28" spans="1:26" s="100" customFormat="1" ht="64.849999999999994" customHeight="1" x14ac:dyDescent="0.5">
      <c r="A28" s="99" t="s">
        <v>83</v>
      </c>
      <c r="B28" s="128"/>
      <c r="C28" s="122"/>
      <c r="D28" s="122"/>
      <c r="E28" s="122"/>
      <c r="F28" s="122"/>
      <c r="G28" s="122"/>
      <c r="H28" s="122"/>
      <c r="I28" s="123"/>
      <c r="J28" s="123"/>
      <c r="K28" s="124" t="str">
        <f>IFERROR(INDEX(Metadata!$C$13:$H$18,MATCH(Risks[[#This Row],[Likelihood]],Metadata!$C$13:$C$18,0),MATCH(Risks[[#This Row],[Consequence ]],Metadata!$C$13:$H$13,0)),"")</f>
        <v/>
      </c>
      <c r="L28" s="125" t="str">
        <f>IFERROR(VLOOKUP(Risks[[#This Row],[Risk Rating]],Metadata!$A$22:$C$25,2,FALSE),"")</f>
        <v/>
      </c>
      <c r="M28" s="125" t="str">
        <f>IFERROR(VLOOKUP(Risks[[#This Row],[Risk Rating]],Metadata!$A$22:$C$25,3,FALSE),"")</f>
        <v/>
      </c>
      <c r="N28" s="126" t="str">
        <f>IF(Risks[[#This Row],[Risk Rating]]="","N/A",IF(OR(Risks[[#This Row],[Risk Rating]]="Medium",Risks[[#This Row],[Risk Rating]]="Extreme",Risks[[#This Row],[Risk Rating]]="High"),"YES","NO"))</f>
        <v>N/A</v>
      </c>
      <c r="O28" s="114"/>
      <c r="P28" s="122"/>
      <c r="Q28" s="114"/>
      <c r="R28" s="119"/>
      <c r="S28" s="119"/>
      <c r="T28" s="114"/>
      <c r="U28" s="120"/>
      <c r="V28" s="123"/>
      <c r="W28" s="123"/>
      <c r="X28" s="124" t="str">
        <f>IFERROR(INDEX(Metadata!$C$13:$H$18,MATCH(Risks[[#This Row],[Residual Likelihood]],Metadata!$C$13:$C$18,0),MATCH(Risks[[#This Row],[Residual Consequence]],Metadata!$C$13:$H$13,0)),"")</f>
        <v/>
      </c>
      <c r="Y28" s="127"/>
      <c r="Z28" s="127"/>
    </row>
    <row r="29" spans="1:26" s="100" customFormat="1" ht="64.849999999999994" customHeight="1" x14ac:dyDescent="0.5">
      <c r="A29" s="99" t="s">
        <v>84</v>
      </c>
      <c r="B29" s="128"/>
      <c r="C29" s="122"/>
      <c r="D29" s="122"/>
      <c r="E29" s="122"/>
      <c r="F29" s="122"/>
      <c r="G29" s="122"/>
      <c r="H29" s="122"/>
      <c r="I29" s="123"/>
      <c r="J29" s="123"/>
      <c r="K29" s="124" t="str">
        <f>IFERROR(INDEX(Metadata!$C$13:$H$18,MATCH(Risks[[#This Row],[Likelihood]],Metadata!$C$13:$C$18,0),MATCH(Risks[[#This Row],[Consequence ]],Metadata!$C$13:$H$13,0)),"")</f>
        <v/>
      </c>
      <c r="L29" s="125" t="str">
        <f>IFERROR(VLOOKUP(Risks[[#This Row],[Risk Rating]],Metadata!$A$22:$C$25,2,FALSE),"")</f>
        <v/>
      </c>
      <c r="M29" s="125" t="str">
        <f>IFERROR(VLOOKUP(Risks[[#This Row],[Risk Rating]],Metadata!$A$22:$C$25,3,FALSE),"")</f>
        <v/>
      </c>
      <c r="N29" s="126" t="str">
        <f>IF(Risks[[#This Row],[Risk Rating]]="","N/A",IF(OR(Risks[[#This Row],[Risk Rating]]="Medium",Risks[[#This Row],[Risk Rating]]="Extreme",Risks[[#This Row],[Risk Rating]]="High"),"YES","NO"))</f>
        <v>N/A</v>
      </c>
      <c r="O29" s="114"/>
      <c r="P29" s="122"/>
      <c r="Q29" s="114"/>
      <c r="R29" s="119"/>
      <c r="S29" s="119"/>
      <c r="T29" s="114"/>
      <c r="U29" s="120"/>
      <c r="V29" s="123"/>
      <c r="W29" s="123"/>
      <c r="X29" s="124" t="str">
        <f>IFERROR(INDEX(Metadata!$C$13:$H$18,MATCH(Risks[[#This Row],[Residual Likelihood]],Metadata!$C$13:$C$18,0),MATCH(Risks[[#This Row],[Residual Consequence]],Metadata!$C$13:$H$13,0)),"")</f>
        <v/>
      </c>
      <c r="Y29" s="127"/>
      <c r="Z29" s="127"/>
    </row>
    <row r="30" spans="1:26" s="100" customFormat="1" ht="64.849999999999994" customHeight="1" x14ac:dyDescent="0.5">
      <c r="A30" s="99" t="s">
        <v>85</v>
      </c>
      <c r="B30" s="128"/>
      <c r="C30" s="122"/>
      <c r="D30" s="122"/>
      <c r="E30" s="122"/>
      <c r="F30" s="122"/>
      <c r="G30" s="122"/>
      <c r="H30" s="122"/>
      <c r="I30" s="123"/>
      <c r="J30" s="123"/>
      <c r="K30" s="124" t="str">
        <f>IFERROR(INDEX(Metadata!$C$13:$H$18,MATCH(Risks[[#This Row],[Likelihood]],Metadata!$C$13:$C$18,0),MATCH(Risks[[#This Row],[Consequence ]],Metadata!$C$13:$H$13,0)),"")</f>
        <v/>
      </c>
      <c r="L30" s="125" t="str">
        <f>IFERROR(VLOOKUP(Risks[[#This Row],[Risk Rating]],Metadata!$A$22:$C$25,2,FALSE),"")</f>
        <v/>
      </c>
      <c r="M30" s="125" t="str">
        <f>IFERROR(VLOOKUP(Risks[[#This Row],[Risk Rating]],Metadata!$A$22:$C$25,3,FALSE),"")</f>
        <v/>
      </c>
      <c r="N30" s="126" t="str">
        <f>IF(Risks[[#This Row],[Risk Rating]]="","N/A",IF(OR(Risks[[#This Row],[Risk Rating]]="Medium",Risks[[#This Row],[Risk Rating]]="Extreme",Risks[[#This Row],[Risk Rating]]="High"),"YES","NO"))</f>
        <v>N/A</v>
      </c>
      <c r="O30" s="114"/>
      <c r="P30" s="122"/>
      <c r="Q30" s="114"/>
      <c r="R30" s="119"/>
      <c r="S30" s="119"/>
      <c r="T30" s="114"/>
      <c r="U30" s="120"/>
      <c r="V30" s="123"/>
      <c r="W30" s="123"/>
      <c r="X30" s="124" t="str">
        <f>IFERROR(INDEX(Metadata!$C$13:$H$18,MATCH(Risks[[#This Row],[Residual Likelihood]],Metadata!$C$13:$C$18,0),MATCH(Risks[[#This Row],[Residual Consequence]],Metadata!$C$13:$H$13,0)),"")</f>
        <v/>
      </c>
      <c r="Y30" s="127"/>
      <c r="Z30" s="127"/>
    </row>
    <row r="31" spans="1:26" s="100" customFormat="1" ht="64.849999999999994" customHeight="1" x14ac:dyDescent="0.5">
      <c r="A31" s="99" t="s">
        <v>86</v>
      </c>
      <c r="B31" s="128"/>
      <c r="C31" s="122"/>
      <c r="D31" s="122"/>
      <c r="E31" s="122"/>
      <c r="F31" s="122"/>
      <c r="G31" s="122"/>
      <c r="H31" s="122"/>
      <c r="I31" s="123"/>
      <c r="J31" s="123"/>
      <c r="K31" s="124" t="str">
        <f>IFERROR(INDEX(Metadata!$C$13:$H$18,MATCH(Risks[[#This Row],[Likelihood]],Metadata!$C$13:$C$18,0),MATCH(Risks[[#This Row],[Consequence ]],Metadata!$C$13:$H$13,0)),"")</f>
        <v/>
      </c>
      <c r="L31" s="125" t="str">
        <f>IFERROR(VLOOKUP(Risks[[#This Row],[Risk Rating]],Metadata!$A$22:$C$25,2,FALSE),"")</f>
        <v/>
      </c>
      <c r="M31" s="125" t="str">
        <f>IFERROR(VLOOKUP(Risks[[#This Row],[Risk Rating]],Metadata!$A$22:$C$25,3,FALSE),"")</f>
        <v/>
      </c>
      <c r="N31" s="126" t="str">
        <f>IF(Risks[[#This Row],[Risk Rating]]="","N/A",IF(OR(Risks[[#This Row],[Risk Rating]]="Medium",Risks[[#This Row],[Risk Rating]]="Extreme",Risks[[#This Row],[Risk Rating]]="High"),"YES","NO"))</f>
        <v>N/A</v>
      </c>
      <c r="O31" s="114"/>
      <c r="P31" s="122"/>
      <c r="Q31" s="114"/>
      <c r="R31" s="119"/>
      <c r="S31" s="119"/>
      <c r="T31" s="114"/>
      <c r="U31" s="120"/>
      <c r="V31" s="123"/>
      <c r="W31" s="123"/>
      <c r="X31" s="124" t="str">
        <f>IFERROR(INDEX(Metadata!$C$13:$H$18,MATCH(Risks[[#This Row],[Residual Likelihood]],Metadata!$C$13:$C$18,0),MATCH(Risks[[#This Row],[Residual Consequence]],Metadata!$C$13:$H$13,0)),"")</f>
        <v/>
      </c>
      <c r="Y31" s="127"/>
      <c r="Z31" s="127"/>
    </row>
    <row r="32" spans="1:26" s="100" customFormat="1" ht="64.849999999999994" customHeight="1" x14ac:dyDescent="0.5">
      <c r="A32" s="99" t="s">
        <v>87</v>
      </c>
      <c r="B32" s="128"/>
      <c r="C32" s="122"/>
      <c r="D32" s="122"/>
      <c r="E32" s="122"/>
      <c r="F32" s="122"/>
      <c r="G32" s="122"/>
      <c r="H32" s="122"/>
      <c r="I32" s="123"/>
      <c r="J32" s="123"/>
      <c r="K32" s="124" t="str">
        <f>IFERROR(INDEX(Metadata!$C$13:$H$18,MATCH(Risks[[#This Row],[Likelihood]],Metadata!$C$13:$C$18,0),MATCH(Risks[[#This Row],[Consequence ]],Metadata!$C$13:$H$13,0)),"")</f>
        <v/>
      </c>
      <c r="L32" s="125" t="str">
        <f>IFERROR(VLOOKUP(Risks[[#This Row],[Risk Rating]],Metadata!$A$22:$C$25,2,FALSE),"")</f>
        <v/>
      </c>
      <c r="M32" s="125" t="str">
        <f>IFERROR(VLOOKUP(Risks[[#This Row],[Risk Rating]],Metadata!$A$22:$C$25,3,FALSE),"")</f>
        <v/>
      </c>
      <c r="N32" s="126" t="str">
        <f>IF(Risks[[#This Row],[Risk Rating]]="","N/A",IF(OR(Risks[[#This Row],[Risk Rating]]="Medium",Risks[[#This Row],[Risk Rating]]="Extreme",Risks[[#This Row],[Risk Rating]]="High"),"YES","NO"))</f>
        <v>N/A</v>
      </c>
      <c r="O32" s="114"/>
      <c r="P32" s="122"/>
      <c r="Q32" s="114"/>
      <c r="R32" s="119"/>
      <c r="S32" s="119"/>
      <c r="T32" s="114"/>
      <c r="U32" s="120"/>
      <c r="V32" s="123"/>
      <c r="W32" s="123"/>
      <c r="X32" s="124" t="str">
        <f>IFERROR(INDEX(Metadata!$C$13:$H$18,MATCH(Risks[[#This Row],[Residual Likelihood]],Metadata!$C$13:$C$18,0),MATCH(Risks[[#This Row],[Residual Consequence]],Metadata!$C$13:$H$13,0)),"")</f>
        <v/>
      </c>
      <c r="Y32" s="127"/>
      <c r="Z32" s="127"/>
    </row>
    <row r="33" spans="1:26" s="100" customFormat="1" ht="64.849999999999994" customHeight="1" x14ac:dyDescent="0.5">
      <c r="A33" s="99" t="s">
        <v>88</v>
      </c>
      <c r="B33" s="128"/>
      <c r="C33" s="122"/>
      <c r="D33" s="122"/>
      <c r="E33" s="122"/>
      <c r="F33" s="122"/>
      <c r="G33" s="122"/>
      <c r="H33" s="122"/>
      <c r="I33" s="123"/>
      <c r="J33" s="123"/>
      <c r="K33" s="124" t="str">
        <f>IFERROR(INDEX(Metadata!$C$13:$H$18,MATCH(Risks[[#This Row],[Likelihood]],Metadata!$C$13:$C$18,0),MATCH(Risks[[#This Row],[Consequence ]],Metadata!$C$13:$H$13,0)),"")</f>
        <v/>
      </c>
      <c r="L33" s="125" t="str">
        <f>IFERROR(VLOOKUP(Risks[[#This Row],[Risk Rating]],Metadata!$A$22:$C$25,2,FALSE),"")</f>
        <v/>
      </c>
      <c r="M33" s="125" t="str">
        <f>IFERROR(VLOOKUP(Risks[[#This Row],[Risk Rating]],Metadata!$A$22:$C$25,3,FALSE),"")</f>
        <v/>
      </c>
      <c r="N33" s="126" t="str">
        <f>IF(Risks[[#This Row],[Risk Rating]]="","N/A",IF(OR(Risks[[#This Row],[Risk Rating]]="Medium",Risks[[#This Row],[Risk Rating]]="Extreme",Risks[[#This Row],[Risk Rating]]="High"),"YES","NO"))</f>
        <v>N/A</v>
      </c>
      <c r="O33" s="114"/>
      <c r="P33" s="122"/>
      <c r="Q33" s="114"/>
      <c r="R33" s="119"/>
      <c r="S33" s="119"/>
      <c r="T33" s="114"/>
      <c r="U33" s="120"/>
      <c r="V33" s="123"/>
      <c r="W33" s="123"/>
      <c r="X33" s="124" t="str">
        <f>IFERROR(INDEX(Metadata!$C$13:$H$18,MATCH(Risks[[#This Row],[Residual Likelihood]],Metadata!$C$13:$C$18,0),MATCH(Risks[[#This Row],[Residual Consequence]],Metadata!$C$13:$H$13,0)),"")</f>
        <v/>
      </c>
      <c r="Y33" s="127"/>
      <c r="Z33" s="127"/>
    </row>
  </sheetData>
  <mergeCells count="6">
    <mergeCell ref="V2:X2"/>
    <mergeCell ref="I2:K2"/>
    <mergeCell ref="L2:N2"/>
    <mergeCell ref="A2:D2"/>
    <mergeCell ref="E2:H2"/>
    <mergeCell ref="O2:U2"/>
  </mergeCells>
  <conditionalFormatting sqref="I2:L2 O2 Y4:Z4 V2 A3:X33">
    <cfRule type="cellIs" dxfId="32" priority="33" operator="equal">
      <formula>"Extreme"</formula>
    </cfRule>
    <cfRule type="cellIs" dxfId="31" priority="34" operator="equal">
      <formula>"High"</formula>
    </cfRule>
    <cfRule type="cellIs" dxfId="30" priority="35" operator="equal">
      <formula>"Medium"</formula>
    </cfRule>
    <cfRule type="cellIs" dxfId="29" priority="36" operator="equal">
      <formula>"Low"</formula>
    </cfRule>
  </conditionalFormatting>
  <conditionalFormatting sqref="N2:N33">
    <cfRule type="containsText" dxfId="28" priority="37" operator="containsText" text="YES">
      <formula>NOT(ISERROR(SEARCH("YES",N2)))</formula>
    </cfRule>
  </conditionalFormatting>
  <conditionalFormatting sqref="Y5:Z33">
    <cfRule type="expression" dxfId="27" priority="38" stopIfTrue="1">
      <formula>#REF!="Closed"</formula>
    </cfRule>
  </conditionalFormatting>
  <conditionalFormatting sqref="Y4">
    <cfRule type="cellIs" dxfId="26" priority="39" operator="equal">
      <formula>"Extreme"</formula>
    </cfRule>
    <cfRule type="cellIs" dxfId="25" priority="39" operator="equal">
      <formula>"High"</formula>
    </cfRule>
    <cfRule type="cellIs" dxfId="24" priority="39" operator="equal">
      <formula>"Medium"</formula>
    </cfRule>
    <cfRule type="cellIs" dxfId="23" priority="39" operator="equal">
      <formula>"Low"</formula>
    </cfRule>
  </conditionalFormatting>
  <conditionalFormatting sqref="N5:N33">
    <cfRule type="cellIs" dxfId="22" priority="32" operator="equal">
      <formula>"N/A"</formula>
    </cfRule>
  </conditionalFormatting>
  <conditionalFormatting sqref="M3:M4">
    <cfRule type="containsText" dxfId="21" priority="19" operator="containsText" text="YES">
      <formula>NOT(ISERROR(SEARCH("YES",M3)))</formula>
    </cfRule>
  </conditionalFormatting>
  <conditionalFormatting sqref="S5:S33">
    <cfRule type="expression" priority="17" stopIfTrue="1">
      <formula>AND(R5="",S5="")</formula>
    </cfRule>
    <cfRule type="expression" dxfId="20" priority="18">
      <formula>AND(S5="",R5&lt;TODAY())</formula>
    </cfRule>
  </conditionalFormatting>
  <conditionalFormatting sqref="E2">
    <cfRule type="cellIs" dxfId="19" priority="11" operator="equal">
      <formula>"Extreme"</formula>
    </cfRule>
    <cfRule type="cellIs" dxfId="18" priority="12" operator="equal">
      <formula>"High"</formula>
    </cfRule>
    <cfRule type="cellIs" dxfId="17" priority="13" operator="equal">
      <formula>"Medium"</formula>
    </cfRule>
    <cfRule type="cellIs" dxfId="16" priority="14" operator="equal">
      <formula>"Low"</formula>
    </cfRule>
  </conditionalFormatting>
  <conditionalFormatting sqref="A2">
    <cfRule type="cellIs" dxfId="15" priority="7" operator="equal">
      <formula>"Extreme"</formula>
    </cfRule>
    <cfRule type="cellIs" dxfId="14" priority="8" operator="equal">
      <formula>"High"</formula>
    </cfRule>
    <cfRule type="cellIs" dxfId="13" priority="9" operator="equal">
      <formula>"Medium"</formula>
    </cfRule>
    <cfRule type="cellIs" dxfId="12" priority="10" operator="equal">
      <formula>"Low"</formula>
    </cfRule>
  </conditionalFormatting>
  <conditionalFormatting sqref="I5:N33">
    <cfRule type="expression" dxfId="11" priority="1" stopIfTrue="1">
      <formula>$C5="Opportunity"</formula>
    </cfRule>
  </conditionalFormatting>
  <dataValidations count="3">
    <dataValidation type="list" allowBlank="1" showInputMessage="1" showErrorMessage="1" sqref="N5:N33" xr:uid="{00000000-0002-0000-0200-000000000000}">
      <formula1>"YES, NO, N/A"</formula1>
    </dataValidation>
    <dataValidation type="list" allowBlank="1" showInputMessage="1" showErrorMessage="1" sqref="Z5:Z33" xr:uid="{00000000-0002-0000-0200-000001000000}">
      <formula1>"Action required, Decision required, Clarification required, Monitor, Escalate, Escalated, Closed"</formula1>
    </dataValidation>
    <dataValidation type="list" allowBlank="1" showInputMessage="1" showErrorMessage="1" sqref="Y5:Y33" xr:uid="{5BC2BD80-6270-442F-9BA9-4176AA56F54F}">
      <formula1>"Action required, Decision required, Clarify, Monitor, Escalate, Escalated, Closed"</formula1>
    </dataValidation>
  </dataValidations>
  <pageMargins left="0.23622047244094491" right="0.23622047244094491" top="0.74803149606299213" bottom="0.74803149606299213" header="0.31496062992125984" footer="0.31496062992125984"/>
  <pageSetup paperSize="9" scale="34" orientation="landscape" r:id="rId1"/>
  <headerFooter>
    <oddHeader>&amp;C&amp;A</oddHeader>
    <oddFooter>&amp;LPrinted &amp;D&amp;C&amp;F&amp;R&amp;P of &amp;N</oddFooter>
  </headerFooter>
  <colBreaks count="1" manualBreakCount="1">
    <brk id="11" max="1048575" man="1"/>
  </colBreaks>
  <tableParts count="1">
    <tablePart r:id="rId2"/>
  </tablePart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3000000}">
          <x14:formula1>
            <xm:f>Metadata!$C$14:$C$18</xm:f>
          </x14:formula1>
          <xm:sqref>V5:V33 I5:I33</xm:sqref>
        </x14:dataValidation>
        <x14:dataValidation type="list" allowBlank="1" showInputMessage="1" showErrorMessage="1" xr:uid="{00000000-0002-0000-0200-000004000000}">
          <x14:formula1>
            <xm:f>Metadata!$D$13:$H$13</xm:f>
          </x14:formula1>
          <xm:sqref>J5:J33 W5:W33</xm:sqref>
        </x14:dataValidation>
        <x14:dataValidation type="list" allowBlank="1" showInputMessage="1" showErrorMessage="1" xr:uid="{F85AE3BA-067D-48F1-832D-BECE3B703D78}">
          <x14:formula1>
            <xm:f>Metadata!$A$40:$A$41</xm:f>
          </x14:formula1>
          <xm:sqref>C5:C33</xm:sqref>
        </x14:dataValidation>
        <x14:dataValidation type="list" allowBlank="1" showInputMessage="1" showErrorMessage="1" xr:uid="{C1962703-2FC9-4B6B-BB0D-CC256D622BE0}">
          <x14:formula1>
            <xm:f>Metadata!$A$28:$A$37</xm:f>
          </x14:formula1>
          <xm:sqref>D5:D33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pageSetUpPr fitToPage="1"/>
  </sheetPr>
  <dimension ref="A1:N32"/>
  <sheetViews>
    <sheetView showGridLines="0" zoomScale="80" zoomScaleNormal="80" workbookViewId="0">
      <selection activeCell="H6" sqref="H6"/>
    </sheetView>
  </sheetViews>
  <sheetFormatPr defaultColWidth="8.76171875" defaultRowHeight="14.35" x14ac:dyDescent="0.5"/>
  <cols>
    <col min="1" max="1" width="6.41015625" customWidth="1"/>
    <col min="2" max="3" width="15.703125" customWidth="1"/>
    <col min="4" max="4" width="15.5859375" customWidth="1"/>
    <col min="5" max="5" width="64.17578125" customWidth="1"/>
    <col min="6" max="6" width="29.703125" customWidth="1"/>
    <col min="7" max="7" width="12.76171875" customWidth="1"/>
    <col min="8" max="8" width="18.52734375" bestFit="1" customWidth="1"/>
    <col min="9" max="9" width="30.703125" customWidth="1"/>
  </cols>
  <sheetData>
    <row r="1" spans="1:14" ht="40.200000000000003" customHeight="1" x14ac:dyDescent="0.85">
      <c r="A1" s="81" t="s">
        <v>119</v>
      </c>
      <c r="B1" s="4"/>
      <c r="C1" s="4"/>
      <c r="D1" s="4"/>
      <c r="E1" s="4"/>
      <c r="F1" s="4"/>
      <c r="G1" s="4"/>
      <c r="H1" s="4"/>
      <c r="I1" s="4"/>
      <c r="J1" s="4"/>
    </row>
    <row r="2" spans="1:14" ht="30" x14ac:dyDescent="0.5">
      <c r="A2" s="45" t="s">
        <v>13</v>
      </c>
      <c r="B2" s="45" t="s">
        <v>54</v>
      </c>
      <c r="C2" s="45" t="s">
        <v>151</v>
      </c>
      <c r="D2" s="45" t="s">
        <v>345</v>
      </c>
      <c r="E2" s="45" t="s">
        <v>28</v>
      </c>
      <c r="F2" s="46" t="s">
        <v>286</v>
      </c>
      <c r="G2" s="46" t="s">
        <v>3</v>
      </c>
      <c r="H2" s="47" t="s">
        <v>287</v>
      </c>
      <c r="I2" s="46" t="s">
        <v>14</v>
      </c>
      <c r="J2" s="6"/>
    </row>
    <row r="3" spans="1:14" s="50" customFormat="1" ht="13" x14ac:dyDescent="0.45">
      <c r="A3" s="51" t="s">
        <v>152</v>
      </c>
      <c r="B3" s="52"/>
      <c r="C3" s="52"/>
      <c r="D3" s="52"/>
      <c r="E3" s="53"/>
      <c r="F3" s="53"/>
      <c r="G3" s="52"/>
      <c r="H3" s="53"/>
      <c r="I3" s="53"/>
    </row>
    <row r="4" spans="1:14" s="50" customFormat="1" ht="13" x14ac:dyDescent="0.45">
      <c r="A4" s="51" t="s">
        <v>153</v>
      </c>
      <c r="B4" s="52"/>
      <c r="C4" s="52"/>
      <c r="D4" s="52"/>
      <c r="E4" s="53"/>
      <c r="F4" s="53"/>
      <c r="G4" s="52"/>
      <c r="H4" s="53"/>
      <c r="I4" s="53"/>
    </row>
    <row r="5" spans="1:14" s="50" customFormat="1" ht="13" x14ac:dyDescent="0.45">
      <c r="A5" s="51" t="s">
        <v>154</v>
      </c>
      <c r="B5" s="52"/>
      <c r="C5" s="52"/>
      <c r="D5" s="52"/>
      <c r="E5" s="53"/>
      <c r="F5" s="53"/>
      <c r="G5" s="52"/>
      <c r="H5" s="53"/>
      <c r="I5" s="53"/>
    </row>
    <row r="6" spans="1:14" s="50" customFormat="1" ht="13" x14ac:dyDescent="0.45">
      <c r="A6" s="51" t="s">
        <v>155</v>
      </c>
      <c r="B6" s="52"/>
      <c r="C6" s="52"/>
      <c r="D6" s="52"/>
      <c r="E6" s="53"/>
      <c r="F6" s="53"/>
      <c r="G6" s="52"/>
      <c r="H6" s="53"/>
      <c r="I6" s="53"/>
    </row>
    <row r="7" spans="1:14" s="50" customFormat="1" ht="13" x14ac:dyDescent="0.45">
      <c r="A7" s="51" t="s">
        <v>156</v>
      </c>
      <c r="B7" s="52"/>
      <c r="C7" s="52"/>
      <c r="D7" s="52"/>
      <c r="E7" s="53"/>
      <c r="F7" s="53"/>
      <c r="G7" s="52"/>
      <c r="H7" s="53"/>
      <c r="I7" s="53"/>
    </row>
    <row r="8" spans="1:14" s="50" customFormat="1" ht="13" x14ac:dyDescent="0.45">
      <c r="A8" s="51" t="s">
        <v>157</v>
      </c>
      <c r="B8" s="52"/>
      <c r="C8" s="52"/>
      <c r="D8" s="52"/>
      <c r="E8" s="53"/>
      <c r="F8" s="53"/>
      <c r="G8" s="52"/>
      <c r="H8" s="53"/>
      <c r="I8" s="53"/>
    </row>
    <row r="9" spans="1:14" s="50" customFormat="1" ht="13" x14ac:dyDescent="0.45">
      <c r="A9" s="51" t="s">
        <v>158</v>
      </c>
      <c r="B9" s="52"/>
      <c r="C9" s="52"/>
      <c r="D9" s="52"/>
      <c r="E9" s="53"/>
      <c r="F9" s="53"/>
      <c r="G9" s="52"/>
      <c r="H9" s="53"/>
      <c r="I9" s="53"/>
    </row>
    <row r="10" spans="1:14" s="50" customFormat="1" ht="13" x14ac:dyDescent="0.45">
      <c r="A10" s="51" t="s">
        <v>159</v>
      </c>
      <c r="B10" s="52"/>
      <c r="C10" s="52"/>
      <c r="D10" s="52"/>
      <c r="E10" s="53"/>
      <c r="F10" s="53"/>
      <c r="G10" s="52"/>
      <c r="H10" s="53"/>
      <c r="I10" s="53"/>
    </row>
    <row r="11" spans="1:14" s="50" customFormat="1" ht="13" x14ac:dyDescent="0.45">
      <c r="A11" s="51" t="s">
        <v>160</v>
      </c>
      <c r="B11" s="52"/>
      <c r="C11" s="52"/>
      <c r="D11" s="52"/>
      <c r="E11" s="53"/>
      <c r="F11" s="53"/>
      <c r="G11" s="52"/>
      <c r="H11" s="53"/>
      <c r="I11" s="53"/>
    </row>
    <row r="12" spans="1:14" s="50" customFormat="1" ht="13" x14ac:dyDescent="0.45">
      <c r="A12" s="51" t="s">
        <v>161</v>
      </c>
      <c r="B12" s="52"/>
      <c r="C12" s="52"/>
      <c r="D12" s="52"/>
      <c r="E12" s="53"/>
      <c r="F12" s="53"/>
      <c r="G12" s="52"/>
      <c r="H12" s="53"/>
      <c r="I12" s="53"/>
      <c r="N12" s="54"/>
    </row>
    <row r="13" spans="1:14" s="50" customFormat="1" ht="13" x14ac:dyDescent="0.45">
      <c r="A13" s="51" t="s">
        <v>162</v>
      </c>
      <c r="B13" s="52"/>
      <c r="C13" s="52"/>
      <c r="D13" s="52"/>
      <c r="E13" s="53"/>
      <c r="F13" s="53"/>
      <c r="G13" s="52"/>
      <c r="H13" s="53"/>
      <c r="I13" s="53"/>
      <c r="N13" s="55"/>
    </row>
    <row r="14" spans="1:14" s="50" customFormat="1" ht="13" x14ac:dyDescent="0.45">
      <c r="A14" s="51" t="s">
        <v>163</v>
      </c>
      <c r="B14" s="52"/>
      <c r="C14" s="52"/>
      <c r="D14" s="52"/>
      <c r="E14" s="53"/>
      <c r="F14" s="53"/>
      <c r="G14" s="52"/>
      <c r="H14" s="53"/>
      <c r="I14" s="53"/>
      <c r="N14" s="55"/>
    </row>
    <row r="15" spans="1:14" s="50" customFormat="1" ht="13" x14ac:dyDescent="0.45">
      <c r="A15" s="51" t="s">
        <v>164</v>
      </c>
      <c r="B15" s="52"/>
      <c r="C15" s="52"/>
      <c r="D15" s="52"/>
      <c r="E15" s="53"/>
      <c r="F15" s="53"/>
      <c r="G15" s="52"/>
      <c r="H15" s="53"/>
      <c r="I15" s="53"/>
      <c r="N15" s="55"/>
    </row>
    <row r="16" spans="1:14" s="50" customFormat="1" ht="13" x14ac:dyDescent="0.45">
      <c r="A16" s="51" t="s">
        <v>165</v>
      </c>
      <c r="B16" s="52"/>
      <c r="C16" s="52"/>
      <c r="D16" s="52"/>
      <c r="E16" s="53"/>
      <c r="F16" s="53"/>
      <c r="G16" s="52"/>
      <c r="H16" s="53"/>
      <c r="I16" s="53"/>
      <c r="N16" s="55"/>
    </row>
    <row r="17" spans="1:14" s="50" customFormat="1" ht="13" x14ac:dyDescent="0.45">
      <c r="A17" s="51" t="s">
        <v>166</v>
      </c>
      <c r="B17" s="52"/>
      <c r="C17" s="52"/>
      <c r="D17" s="52"/>
      <c r="E17" s="53"/>
      <c r="F17" s="53"/>
      <c r="G17" s="52"/>
      <c r="H17" s="53"/>
      <c r="I17" s="53"/>
      <c r="N17" s="55"/>
    </row>
    <row r="18" spans="1:14" s="50" customFormat="1" ht="13" x14ac:dyDescent="0.45">
      <c r="A18" s="51" t="s">
        <v>167</v>
      </c>
      <c r="B18" s="52"/>
      <c r="C18" s="52"/>
      <c r="D18" s="52"/>
      <c r="E18" s="53"/>
      <c r="F18" s="53"/>
      <c r="G18" s="52"/>
      <c r="H18" s="53"/>
      <c r="I18" s="53"/>
      <c r="N18" s="56"/>
    </row>
    <row r="19" spans="1:14" s="50" customFormat="1" ht="13" x14ac:dyDescent="0.45">
      <c r="A19" s="51" t="s">
        <v>168</v>
      </c>
      <c r="B19" s="52"/>
      <c r="C19" s="52"/>
      <c r="D19" s="52"/>
      <c r="E19" s="53"/>
      <c r="F19" s="53"/>
      <c r="G19" s="52"/>
      <c r="H19" s="53"/>
      <c r="I19" s="53"/>
      <c r="N19" s="56"/>
    </row>
    <row r="20" spans="1:14" s="50" customFormat="1" ht="13" x14ac:dyDescent="0.45">
      <c r="A20" s="51" t="s">
        <v>169</v>
      </c>
      <c r="B20" s="52"/>
      <c r="C20" s="52"/>
      <c r="D20" s="52"/>
      <c r="E20" s="53"/>
      <c r="F20" s="53"/>
      <c r="G20" s="52"/>
      <c r="H20" s="53"/>
      <c r="I20" s="53"/>
    </row>
    <row r="21" spans="1:14" s="50" customFormat="1" ht="13" x14ac:dyDescent="0.45">
      <c r="A21" s="51" t="s">
        <v>170</v>
      </c>
      <c r="B21" s="52"/>
      <c r="C21" s="52"/>
      <c r="D21" s="52"/>
      <c r="E21" s="53"/>
      <c r="F21" s="53"/>
      <c r="G21" s="52"/>
      <c r="H21" s="53"/>
      <c r="I21" s="53"/>
    </row>
    <row r="22" spans="1:14" s="50" customFormat="1" ht="13" x14ac:dyDescent="0.45">
      <c r="A22" s="51" t="s">
        <v>171</v>
      </c>
      <c r="B22" s="52"/>
      <c r="C22" s="52"/>
      <c r="D22" s="52"/>
      <c r="E22" s="53"/>
      <c r="F22" s="53"/>
      <c r="G22" s="52"/>
      <c r="H22" s="53"/>
      <c r="I22" s="53"/>
    </row>
    <row r="23" spans="1:14" s="50" customFormat="1" ht="13" x14ac:dyDescent="0.45">
      <c r="A23" s="51" t="s">
        <v>172</v>
      </c>
      <c r="B23" s="52"/>
      <c r="C23" s="52"/>
      <c r="D23" s="52"/>
      <c r="E23" s="53"/>
      <c r="F23" s="53"/>
      <c r="G23" s="52"/>
      <c r="H23" s="53"/>
      <c r="I23" s="53"/>
    </row>
    <row r="24" spans="1:14" s="50" customFormat="1" ht="13" x14ac:dyDescent="0.45">
      <c r="A24" s="51" t="s">
        <v>173</v>
      </c>
      <c r="B24" s="52"/>
      <c r="C24" s="52"/>
      <c r="D24" s="52"/>
      <c r="E24" s="53"/>
      <c r="F24" s="53"/>
      <c r="G24" s="52"/>
      <c r="H24" s="53"/>
      <c r="I24" s="53"/>
    </row>
    <row r="25" spans="1:14" s="50" customFormat="1" ht="13" x14ac:dyDescent="0.45">
      <c r="A25" s="51" t="s">
        <v>174</v>
      </c>
      <c r="B25" s="52"/>
      <c r="C25" s="52"/>
      <c r="D25" s="52"/>
      <c r="E25" s="53"/>
      <c r="F25" s="53"/>
      <c r="G25" s="52"/>
      <c r="H25" s="53"/>
      <c r="I25" s="53"/>
    </row>
    <row r="26" spans="1:14" s="50" customFormat="1" ht="13" x14ac:dyDescent="0.45">
      <c r="A26" s="51" t="s">
        <v>175</v>
      </c>
      <c r="B26" s="52"/>
      <c r="C26" s="52"/>
      <c r="D26" s="52"/>
      <c r="E26" s="53"/>
      <c r="F26" s="53"/>
      <c r="G26" s="52"/>
      <c r="H26" s="53"/>
      <c r="I26" s="53"/>
    </row>
    <row r="27" spans="1:14" s="50" customFormat="1" ht="13" x14ac:dyDescent="0.45">
      <c r="A27" s="51" t="s">
        <v>176</v>
      </c>
      <c r="B27" s="52"/>
      <c r="C27" s="52"/>
      <c r="D27" s="52"/>
      <c r="E27" s="53"/>
      <c r="F27" s="53"/>
      <c r="G27" s="52"/>
      <c r="H27" s="53"/>
      <c r="I27" s="53"/>
    </row>
    <row r="28" spans="1:14" s="50" customFormat="1" ht="13" x14ac:dyDescent="0.45">
      <c r="A28" s="51" t="s">
        <v>177</v>
      </c>
      <c r="B28" s="52"/>
      <c r="C28" s="52"/>
      <c r="D28" s="52"/>
      <c r="E28" s="53"/>
      <c r="F28" s="53"/>
      <c r="G28" s="52"/>
      <c r="H28" s="53"/>
      <c r="I28" s="53"/>
    </row>
    <row r="29" spans="1:14" s="50" customFormat="1" ht="13" x14ac:dyDescent="0.45">
      <c r="A29" s="51" t="s">
        <v>178</v>
      </c>
      <c r="B29" s="52"/>
      <c r="C29" s="52"/>
      <c r="D29" s="52"/>
      <c r="E29" s="53"/>
      <c r="F29" s="53"/>
      <c r="G29" s="52"/>
      <c r="H29" s="53"/>
      <c r="I29" s="53"/>
    </row>
    <row r="30" spans="1:14" s="50" customFormat="1" ht="13" x14ac:dyDescent="0.45">
      <c r="A30" s="51" t="s">
        <v>179</v>
      </c>
      <c r="B30" s="52"/>
      <c r="C30" s="52"/>
      <c r="D30" s="52"/>
      <c r="E30" s="53"/>
      <c r="F30" s="53"/>
      <c r="G30" s="52"/>
      <c r="H30" s="53"/>
      <c r="I30" s="53"/>
    </row>
    <row r="31" spans="1:14" s="50" customFormat="1" ht="13" x14ac:dyDescent="0.45">
      <c r="A31" s="51" t="s">
        <v>180</v>
      </c>
      <c r="B31" s="52"/>
      <c r="C31" s="52"/>
      <c r="D31" s="52"/>
      <c r="E31" s="53"/>
      <c r="F31" s="53"/>
      <c r="G31" s="52"/>
      <c r="H31" s="53"/>
      <c r="I31" s="53"/>
    </row>
    <row r="32" spans="1:14" s="50" customFormat="1" ht="13" x14ac:dyDescent="0.45">
      <c r="A32" s="51" t="s">
        <v>181</v>
      </c>
      <c r="B32" s="52"/>
      <c r="C32" s="52"/>
      <c r="D32" s="52"/>
      <c r="E32" s="53"/>
      <c r="F32" s="53"/>
      <c r="G32" s="52"/>
      <c r="H32" s="53"/>
      <c r="I32" s="53"/>
    </row>
  </sheetData>
  <conditionalFormatting sqref="B3:I32">
    <cfRule type="expression" dxfId="10" priority="9" stopIfTrue="1">
      <formula>$H3="Closed"</formula>
    </cfRule>
  </conditionalFormatting>
  <dataValidations count="1">
    <dataValidation type="list" allowBlank="1" showInputMessage="1" showErrorMessage="1" sqref="H3:H32" xr:uid="{00000000-0002-0000-0800-000000000000}">
      <formula1>"Action required, Decision required, Clarify, Monitor, Escalate, Escalated, Closed"</formula1>
    </dataValidation>
  </dataValidations>
  <pageMargins left="0.70866141732283472" right="0.70866141732283472" top="0.74803149606299213" bottom="0.74803149606299213" header="0.31496062992125984" footer="0.31496062992125984"/>
  <pageSetup paperSize="9" scale="78" fitToHeight="0" orientation="landscape" r:id="rId1"/>
  <headerFooter>
    <oddHeader>&amp;C&amp;A</oddHeader>
    <oddFooter>&amp;LPrinted &amp;D&amp;C&amp;F&amp;R&amp;P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pageSetUpPr fitToPage="1"/>
  </sheetPr>
  <dimension ref="A1:N192"/>
  <sheetViews>
    <sheetView zoomScaleNormal="100" workbookViewId="0">
      <selection activeCell="K9" sqref="K9"/>
    </sheetView>
  </sheetViews>
  <sheetFormatPr defaultColWidth="8.76171875" defaultRowHeight="14.35" x14ac:dyDescent="0.5"/>
  <cols>
    <col min="1" max="1" width="6.41015625" customWidth="1"/>
    <col min="2" max="2" width="26.234375" customWidth="1"/>
    <col min="3" max="3" width="16.46875" customWidth="1"/>
    <col min="4" max="8" width="34.52734375" customWidth="1"/>
    <col min="9" max="9" width="33.87890625" customWidth="1"/>
    <col min="10" max="10" width="29.8203125" customWidth="1"/>
    <col min="11" max="11" width="26.234375" customWidth="1"/>
    <col min="12" max="12" width="15.41015625" customWidth="1"/>
    <col min="13" max="13" width="18.64453125" customWidth="1"/>
    <col min="14" max="14" width="16.9375" customWidth="1"/>
  </cols>
  <sheetData>
    <row r="1" spans="1:13" ht="36" customHeight="1" x14ac:dyDescent="0.85">
      <c r="A1" s="81" t="s">
        <v>347</v>
      </c>
      <c r="B1" s="4"/>
      <c r="C1" s="4"/>
      <c r="D1" s="4"/>
      <c r="E1" s="4"/>
      <c r="F1" s="4"/>
      <c r="G1" s="4"/>
      <c r="H1" s="4"/>
      <c r="I1" s="4"/>
      <c r="J1" s="4"/>
      <c r="K1" s="4"/>
      <c r="L1" s="4"/>
      <c r="M1" s="103"/>
    </row>
    <row r="2" spans="1:13" s="50" customFormat="1" ht="47" x14ac:dyDescent="0.45">
      <c r="A2" s="45" t="s">
        <v>13</v>
      </c>
      <c r="B2" s="45" t="s">
        <v>370</v>
      </c>
      <c r="C2" s="45" t="s">
        <v>371</v>
      </c>
      <c r="D2" s="45" t="s">
        <v>369</v>
      </c>
      <c r="E2" s="46" t="s">
        <v>375</v>
      </c>
      <c r="F2" s="46" t="s">
        <v>372</v>
      </c>
      <c r="G2" s="46" t="s">
        <v>373</v>
      </c>
      <c r="H2" s="46" t="s">
        <v>374</v>
      </c>
      <c r="I2" s="46" t="s">
        <v>376</v>
      </c>
      <c r="J2" s="46" t="s">
        <v>377</v>
      </c>
      <c r="K2" s="46" t="s">
        <v>378</v>
      </c>
      <c r="L2" s="45" t="s">
        <v>346</v>
      </c>
      <c r="M2" s="102" t="s">
        <v>287</v>
      </c>
    </row>
    <row r="3" spans="1:13" s="50" customFormat="1" ht="30.45" customHeight="1" x14ac:dyDescent="0.45">
      <c r="A3" s="51" t="s">
        <v>348</v>
      </c>
      <c r="B3" s="52"/>
      <c r="C3" s="52"/>
      <c r="D3" s="53"/>
      <c r="E3" s="53"/>
      <c r="F3" s="53"/>
      <c r="G3" s="52"/>
      <c r="H3" s="84"/>
      <c r="I3" s="84"/>
      <c r="J3" s="84"/>
      <c r="K3" s="84"/>
      <c r="L3" s="52"/>
      <c r="M3" s="83" t="s">
        <v>17</v>
      </c>
    </row>
    <row r="4" spans="1:13" s="50" customFormat="1" ht="30.45" customHeight="1" x14ac:dyDescent="0.45">
      <c r="A4" s="51" t="s">
        <v>349</v>
      </c>
      <c r="B4" s="52"/>
      <c r="C4" s="52"/>
      <c r="D4" s="53"/>
      <c r="E4" s="53"/>
      <c r="F4" s="53"/>
      <c r="G4" s="52"/>
      <c r="H4" s="84"/>
      <c r="I4" s="84"/>
      <c r="J4" s="84"/>
      <c r="K4" s="84"/>
      <c r="L4" s="52"/>
      <c r="M4" s="83"/>
    </row>
    <row r="5" spans="1:13" s="50" customFormat="1" ht="30.45" customHeight="1" x14ac:dyDescent="0.45">
      <c r="A5" s="51" t="s">
        <v>350</v>
      </c>
      <c r="B5" s="52"/>
      <c r="C5" s="52"/>
      <c r="D5" s="53"/>
      <c r="E5" s="53"/>
      <c r="F5" s="53"/>
      <c r="G5" s="52"/>
      <c r="H5" s="84"/>
      <c r="I5" s="84"/>
      <c r="J5" s="84"/>
      <c r="K5" s="84"/>
      <c r="L5" s="52"/>
      <c r="M5" s="83"/>
    </row>
    <row r="6" spans="1:13" s="50" customFormat="1" ht="30.45" customHeight="1" x14ac:dyDescent="0.45">
      <c r="A6" s="51" t="s">
        <v>351</v>
      </c>
      <c r="B6" s="52"/>
      <c r="C6" s="52"/>
      <c r="D6" s="53"/>
      <c r="E6" s="53"/>
      <c r="F6" s="53"/>
      <c r="G6" s="52"/>
      <c r="H6" s="52"/>
      <c r="I6" s="52"/>
      <c r="J6" s="52"/>
      <c r="K6" s="52"/>
      <c r="L6" s="52"/>
      <c r="M6" s="53"/>
    </row>
    <row r="7" spans="1:13" s="50" customFormat="1" ht="30.45" customHeight="1" x14ac:dyDescent="0.45">
      <c r="A7" s="51" t="s">
        <v>352</v>
      </c>
      <c r="B7" s="52"/>
      <c r="C7" s="52"/>
      <c r="D7" s="53"/>
      <c r="E7" s="53"/>
      <c r="F7" s="53"/>
      <c r="G7" s="52"/>
      <c r="H7" s="52"/>
      <c r="I7" s="52"/>
      <c r="J7" s="52"/>
      <c r="K7" s="52"/>
      <c r="L7" s="52"/>
      <c r="M7" s="53"/>
    </row>
    <row r="8" spans="1:13" s="50" customFormat="1" ht="30.45" customHeight="1" x14ac:dyDescent="0.45">
      <c r="A8" s="51" t="s">
        <v>353</v>
      </c>
      <c r="B8" s="52"/>
      <c r="C8" s="52"/>
      <c r="D8" s="53"/>
      <c r="E8" s="53"/>
      <c r="F8" s="53"/>
      <c r="G8" s="52"/>
      <c r="H8" s="52"/>
      <c r="I8" s="52"/>
      <c r="J8" s="52"/>
      <c r="K8" s="52"/>
      <c r="L8" s="52"/>
      <c r="M8" s="53"/>
    </row>
    <row r="9" spans="1:13" s="50" customFormat="1" ht="30.45" customHeight="1" x14ac:dyDescent="0.45">
      <c r="A9" s="51" t="s">
        <v>354</v>
      </c>
      <c r="B9" s="52"/>
      <c r="C9" s="52"/>
      <c r="D9" s="53"/>
      <c r="E9" s="53"/>
      <c r="F9" s="53"/>
      <c r="G9" s="52"/>
      <c r="H9" s="52"/>
      <c r="I9" s="52"/>
      <c r="J9" s="52"/>
      <c r="K9" s="52"/>
      <c r="L9" s="52"/>
      <c r="M9" s="53"/>
    </row>
    <row r="10" spans="1:13" s="50" customFormat="1" ht="30.45" customHeight="1" x14ac:dyDescent="0.45">
      <c r="A10" s="51" t="s">
        <v>355</v>
      </c>
      <c r="B10" s="52"/>
      <c r="C10" s="52"/>
      <c r="D10" s="53"/>
      <c r="E10" s="53"/>
      <c r="F10" s="53"/>
      <c r="G10" s="52"/>
      <c r="H10" s="52"/>
      <c r="I10" s="52"/>
      <c r="J10" s="52"/>
      <c r="K10" s="52"/>
      <c r="L10" s="52"/>
      <c r="M10" s="53"/>
    </row>
    <row r="11" spans="1:13" s="50" customFormat="1" ht="30.45" customHeight="1" x14ac:dyDescent="0.45">
      <c r="A11" s="51" t="s">
        <v>356</v>
      </c>
      <c r="B11" s="52"/>
      <c r="C11" s="52"/>
      <c r="D11" s="53"/>
      <c r="E11" s="53"/>
      <c r="F11" s="53"/>
      <c r="G11" s="52"/>
      <c r="H11" s="52"/>
      <c r="I11" s="52"/>
      <c r="J11" s="52"/>
      <c r="K11" s="52"/>
      <c r="L11" s="52"/>
      <c r="M11" s="53"/>
    </row>
    <row r="12" spans="1:13" s="50" customFormat="1" ht="30.45" customHeight="1" x14ac:dyDescent="0.45">
      <c r="A12" s="51" t="s">
        <v>357</v>
      </c>
      <c r="B12" s="52"/>
      <c r="C12" s="52"/>
      <c r="D12" s="53"/>
      <c r="E12" s="53"/>
      <c r="F12" s="53"/>
      <c r="G12" s="52"/>
      <c r="H12" s="52"/>
      <c r="I12" s="52"/>
      <c r="J12" s="52"/>
      <c r="K12" s="52"/>
      <c r="L12" s="52"/>
      <c r="M12" s="53"/>
    </row>
    <row r="13" spans="1:13" s="50" customFormat="1" ht="30.45" customHeight="1" x14ac:dyDescent="0.45">
      <c r="A13" s="51" t="s">
        <v>358</v>
      </c>
      <c r="B13" s="52"/>
      <c r="C13" s="52"/>
      <c r="D13" s="53"/>
      <c r="E13" s="53"/>
      <c r="F13" s="53"/>
      <c r="G13" s="52"/>
      <c r="H13" s="52"/>
      <c r="I13" s="52"/>
      <c r="J13" s="52"/>
      <c r="K13" s="52"/>
      <c r="L13" s="52"/>
      <c r="M13" s="53"/>
    </row>
    <row r="14" spans="1:13" s="50" customFormat="1" ht="30.45" customHeight="1" x14ac:dyDescent="0.45">
      <c r="A14" s="51" t="s">
        <v>359</v>
      </c>
      <c r="B14" s="52"/>
      <c r="C14" s="52"/>
      <c r="D14" s="53"/>
      <c r="E14" s="53"/>
      <c r="F14" s="53"/>
      <c r="G14" s="52"/>
      <c r="H14" s="52"/>
      <c r="I14" s="52"/>
      <c r="J14" s="52"/>
      <c r="K14" s="52"/>
      <c r="L14" s="52"/>
      <c r="M14" s="53"/>
    </row>
    <row r="15" spans="1:13" s="50" customFormat="1" ht="30.45" customHeight="1" x14ac:dyDescent="0.45">
      <c r="A15" s="51" t="s">
        <v>360</v>
      </c>
      <c r="B15" s="52"/>
      <c r="C15" s="52"/>
      <c r="D15" s="53"/>
      <c r="E15" s="53"/>
      <c r="F15" s="53"/>
      <c r="G15" s="52"/>
      <c r="H15" s="52"/>
      <c r="I15" s="52"/>
      <c r="J15" s="52"/>
      <c r="K15" s="52"/>
      <c r="L15" s="52"/>
      <c r="M15" s="53"/>
    </row>
    <row r="16" spans="1:13" s="50" customFormat="1" ht="30.45" customHeight="1" x14ac:dyDescent="0.45">
      <c r="A16" s="51" t="s">
        <v>361</v>
      </c>
      <c r="B16" s="52"/>
      <c r="C16" s="52"/>
      <c r="D16" s="53"/>
      <c r="E16" s="53"/>
      <c r="F16" s="53"/>
      <c r="G16" s="52"/>
      <c r="H16" s="52"/>
      <c r="I16" s="52"/>
      <c r="J16" s="52"/>
      <c r="K16" s="52"/>
      <c r="L16" s="52"/>
      <c r="M16" s="53"/>
    </row>
    <row r="17" spans="1:13" s="50" customFormat="1" ht="30.45" customHeight="1" x14ac:dyDescent="0.45">
      <c r="A17" s="51" t="s">
        <v>362</v>
      </c>
      <c r="B17" s="52"/>
      <c r="C17" s="52"/>
      <c r="D17" s="53"/>
      <c r="E17" s="53"/>
      <c r="F17" s="53"/>
      <c r="G17" s="52"/>
      <c r="H17" s="52"/>
      <c r="I17" s="52"/>
      <c r="J17" s="52"/>
      <c r="K17" s="52"/>
      <c r="L17" s="52"/>
      <c r="M17" s="53"/>
    </row>
    <row r="18" spans="1:13" s="50" customFormat="1" ht="30.45" customHeight="1" x14ac:dyDescent="0.45">
      <c r="A18" s="51" t="s">
        <v>363</v>
      </c>
      <c r="B18" s="52"/>
      <c r="C18" s="52"/>
      <c r="D18" s="53"/>
      <c r="E18" s="53"/>
      <c r="F18" s="53"/>
      <c r="G18" s="52"/>
      <c r="H18" s="52"/>
      <c r="I18" s="52"/>
      <c r="J18" s="52"/>
      <c r="K18" s="52"/>
      <c r="L18" s="52"/>
      <c r="M18" s="53"/>
    </row>
    <row r="19" spans="1:13" s="50" customFormat="1" ht="30.45" customHeight="1" x14ac:dyDescent="0.45">
      <c r="A19" s="51" t="s">
        <v>364</v>
      </c>
      <c r="B19" s="52"/>
      <c r="C19" s="52"/>
      <c r="D19" s="53"/>
      <c r="E19" s="53"/>
      <c r="F19" s="53"/>
      <c r="G19" s="52"/>
      <c r="H19" s="52"/>
      <c r="I19" s="52"/>
      <c r="J19" s="52"/>
      <c r="K19" s="52"/>
      <c r="L19" s="52"/>
      <c r="M19" s="53"/>
    </row>
    <row r="20" spans="1:13" s="50" customFormat="1" ht="30.45" customHeight="1" x14ac:dyDescent="0.45">
      <c r="A20" s="51" t="s">
        <v>365</v>
      </c>
      <c r="B20" s="52"/>
      <c r="C20" s="52"/>
      <c r="D20" s="53"/>
      <c r="E20" s="53"/>
      <c r="F20" s="53"/>
      <c r="G20" s="52"/>
      <c r="H20" s="52"/>
      <c r="I20" s="52"/>
      <c r="J20" s="52"/>
      <c r="K20" s="52"/>
      <c r="L20" s="52"/>
      <c r="M20" s="53"/>
    </row>
    <row r="21" spans="1:13" s="50" customFormat="1" ht="30.45" customHeight="1" x14ac:dyDescent="0.45">
      <c r="A21" s="51" t="s">
        <v>366</v>
      </c>
      <c r="B21" s="52"/>
      <c r="C21" s="52"/>
      <c r="D21" s="53"/>
      <c r="E21" s="53"/>
      <c r="F21" s="53"/>
      <c r="G21" s="52"/>
      <c r="H21" s="52"/>
      <c r="I21" s="52"/>
      <c r="J21" s="52"/>
      <c r="K21" s="52"/>
      <c r="L21" s="52"/>
      <c r="M21" s="53"/>
    </row>
    <row r="22" spans="1:13" s="50" customFormat="1" ht="30.45" customHeight="1" x14ac:dyDescent="0.45">
      <c r="A22" s="51" t="s">
        <v>367</v>
      </c>
      <c r="B22" s="52"/>
      <c r="C22" s="52"/>
      <c r="D22" s="53"/>
      <c r="E22" s="53"/>
      <c r="F22" s="53"/>
      <c r="G22" s="52"/>
      <c r="H22" s="52"/>
      <c r="I22" s="52"/>
      <c r="J22" s="52"/>
      <c r="K22" s="52"/>
      <c r="L22" s="52"/>
      <c r="M22" s="53"/>
    </row>
    <row r="23" spans="1:13" s="50" customFormat="1" ht="30.45" customHeight="1" x14ac:dyDescent="0.45">
      <c r="A23" s="51" t="s">
        <v>368</v>
      </c>
      <c r="B23" s="52"/>
      <c r="C23" s="52"/>
      <c r="D23" s="53"/>
      <c r="E23" s="53"/>
      <c r="F23" s="53"/>
      <c r="G23" s="52"/>
      <c r="H23" s="52"/>
      <c r="I23" s="52"/>
      <c r="J23" s="52"/>
      <c r="K23" s="52"/>
      <c r="L23" s="52"/>
      <c r="M23" s="53"/>
    </row>
    <row r="24" spans="1:13" x14ac:dyDescent="0.5">
      <c r="M24" s="53"/>
    </row>
    <row r="25" spans="1:13" x14ac:dyDescent="0.5">
      <c r="M25" s="53"/>
    </row>
    <row r="26" spans="1:13" x14ac:dyDescent="0.5">
      <c r="M26" s="53"/>
    </row>
    <row r="27" spans="1:13" x14ac:dyDescent="0.5">
      <c r="M27" s="53"/>
    </row>
    <row r="28" spans="1:13" x14ac:dyDescent="0.5">
      <c r="M28" s="53"/>
    </row>
    <row r="29" spans="1:13" x14ac:dyDescent="0.5">
      <c r="M29" s="53"/>
    </row>
    <row r="30" spans="1:13" x14ac:dyDescent="0.5">
      <c r="M30" s="53"/>
    </row>
    <row r="31" spans="1:13" x14ac:dyDescent="0.5">
      <c r="M31" s="53"/>
    </row>
    <row r="32" spans="1:13" x14ac:dyDescent="0.5">
      <c r="M32" s="53"/>
    </row>
    <row r="33" spans="13:13" x14ac:dyDescent="0.5">
      <c r="M33" s="53"/>
    </row>
    <row r="34" spans="13:13" x14ac:dyDescent="0.5">
      <c r="M34" s="53"/>
    </row>
    <row r="35" spans="13:13" x14ac:dyDescent="0.5">
      <c r="M35" s="53"/>
    </row>
    <row r="36" spans="13:13" x14ac:dyDescent="0.5">
      <c r="M36" s="53"/>
    </row>
    <row r="37" spans="13:13" x14ac:dyDescent="0.5">
      <c r="M37" s="53"/>
    </row>
    <row r="38" spans="13:13" x14ac:dyDescent="0.5">
      <c r="M38" s="53"/>
    </row>
    <row r="39" spans="13:13" x14ac:dyDescent="0.5">
      <c r="M39" s="53"/>
    </row>
    <row r="40" spans="13:13" x14ac:dyDescent="0.5">
      <c r="M40" s="53"/>
    </row>
    <row r="41" spans="13:13" x14ac:dyDescent="0.5">
      <c r="M41" s="53"/>
    </row>
    <row r="42" spans="13:13" x14ac:dyDescent="0.5">
      <c r="M42" s="53"/>
    </row>
    <row r="43" spans="13:13" x14ac:dyDescent="0.5">
      <c r="M43" s="53"/>
    </row>
    <row r="44" spans="13:13" x14ac:dyDescent="0.5">
      <c r="M44" s="53"/>
    </row>
    <row r="45" spans="13:13" x14ac:dyDescent="0.5">
      <c r="M45" s="53"/>
    </row>
    <row r="46" spans="13:13" x14ac:dyDescent="0.5">
      <c r="M46" s="53"/>
    </row>
    <row r="47" spans="13:13" x14ac:dyDescent="0.5">
      <c r="M47" s="53"/>
    </row>
    <row r="48" spans="13:13" x14ac:dyDescent="0.5">
      <c r="M48" s="53"/>
    </row>
    <row r="49" spans="13:13" x14ac:dyDescent="0.5">
      <c r="M49" s="53"/>
    </row>
    <row r="50" spans="13:13" x14ac:dyDescent="0.5">
      <c r="M50" s="53"/>
    </row>
    <row r="51" spans="13:13" x14ac:dyDescent="0.5">
      <c r="M51" s="53"/>
    </row>
    <row r="52" spans="13:13" x14ac:dyDescent="0.5">
      <c r="M52" s="53"/>
    </row>
    <row r="53" spans="13:13" x14ac:dyDescent="0.5">
      <c r="M53" s="53"/>
    </row>
    <row r="54" spans="13:13" x14ac:dyDescent="0.5">
      <c r="M54" s="53"/>
    </row>
    <row r="55" spans="13:13" x14ac:dyDescent="0.5">
      <c r="M55" s="53"/>
    </row>
    <row r="56" spans="13:13" x14ac:dyDescent="0.5">
      <c r="M56" s="53"/>
    </row>
    <row r="57" spans="13:13" x14ac:dyDescent="0.5">
      <c r="M57" s="53"/>
    </row>
    <row r="58" spans="13:13" x14ac:dyDescent="0.5">
      <c r="M58" s="53"/>
    </row>
    <row r="59" spans="13:13" x14ac:dyDescent="0.5">
      <c r="M59" s="53"/>
    </row>
    <row r="60" spans="13:13" x14ac:dyDescent="0.5">
      <c r="M60" s="53"/>
    </row>
    <row r="61" spans="13:13" x14ac:dyDescent="0.5">
      <c r="M61" s="53"/>
    </row>
    <row r="62" spans="13:13" x14ac:dyDescent="0.5">
      <c r="M62" s="53"/>
    </row>
    <row r="63" spans="13:13" x14ac:dyDescent="0.5">
      <c r="M63" s="53"/>
    </row>
    <row r="64" spans="13:13" x14ac:dyDescent="0.5">
      <c r="M64" s="53"/>
    </row>
    <row r="65" spans="13:13" x14ac:dyDescent="0.5">
      <c r="M65" s="53"/>
    </row>
    <row r="66" spans="13:13" x14ac:dyDescent="0.5">
      <c r="M66" s="53"/>
    </row>
    <row r="67" spans="13:13" x14ac:dyDescent="0.5">
      <c r="M67" s="53"/>
    </row>
    <row r="68" spans="13:13" x14ac:dyDescent="0.5">
      <c r="M68" s="53"/>
    </row>
    <row r="69" spans="13:13" x14ac:dyDescent="0.5">
      <c r="M69" s="53"/>
    </row>
    <row r="70" spans="13:13" x14ac:dyDescent="0.5">
      <c r="M70" s="53"/>
    </row>
    <row r="71" spans="13:13" x14ac:dyDescent="0.5">
      <c r="M71" s="53"/>
    </row>
    <row r="72" spans="13:13" x14ac:dyDescent="0.5">
      <c r="M72" s="53"/>
    </row>
    <row r="73" spans="13:13" x14ac:dyDescent="0.5">
      <c r="M73" s="53"/>
    </row>
    <row r="74" spans="13:13" x14ac:dyDescent="0.5">
      <c r="M74" s="53"/>
    </row>
    <row r="75" spans="13:13" x14ac:dyDescent="0.5">
      <c r="M75" s="53"/>
    </row>
    <row r="76" spans="13:13" x14ac:dyDescent="0.5">
      <c r="M76" s="53"/>
    </row>
    <row r="77" spans="13:13" x14ac:dyDescent="0.5">
      <c r="M77" s="53"/>
    </row>
    <row r="78" spans="13:13" x14ac:dyDescent="0.5">
      <c r="M78" s="53"/>
    </row>
    <row r="79" spans="13:13" x14ac:dyDescent="0.5">
      <c r="M79" s="53"/>
    </row>
    <row r="80" spans="13:13" x14ac:dyDescent="0.5">
      <c r="M80" s="53"/>
    </row>
    <row r="81" spans="13:13" x14ac:dyDescent="0.5">
      <c r="M81" s="53"/>
    </row>
    <row r="82" spans="13:13" x14ac:dyDescent="0.5">
      <c r="M82" s="53"/>
    </row>
    <row r="83" spans="13:13" x14ac:dyDescent="0.5">
      <c r="M83" s="53"/>
    </row>
    <row r="84" spans="13:13" x14ac:dyDescent="0.5">
      <c r="M84" s="53"/>
    </row>
    <row r="85" spans="13:13" x14ac:dyDescent="0.5">
      <c r="M85" s="53"/>
    </row>
    <row r="86" spans="13:13" x14ac:dyDescent="0.5">
      <c r="M86" s="53"/>
    </row>
    <row r="87" spans="13:13" x14ac:dyDescent="0.5">
      <c r="M87" s="53"/>
    </row>
    <row r="88" spans="13:13" x14ac:dyDescent="0.5">
      <c r="M88" s="53"/>
    </row>
    <row r="89" spans="13:13" x14ac:dyDescent="0.5">
      <c r="M89" s="53"/>
    </row>
    <row r="90" spans="13:13" x14ac:dyDescent="0.5">
      <c r="M90" s="53"/>
    </row>
    <row r="91" spans="13:13" x14ac:dyDescent="0.5">
      <c r="M91" s="53"/>
    </row>
    <row r="92" spans="13:13" x14ac:dyDescent="0.5">
      <c r="M92" s="53"/>
    </row>
    <row r="93" spans="13:13" x14ac:dyDescent="0.5">
      <c r="M93" s="53"/>
    </row>
    <row r="94" spans="13:13" x14ac:dyDescent="0.5">
      <c r="M94" s="53"/>
    </row>
    <row r="95" spans="13:13" x14ac:dyDescent="0.5">
      <c r="M95" s="53"/>
    </row>
    <row r="96" spans="13:13" x14ac:dyDescent="0.5">
      <c r="M96" s="53"/>
    </row>
    <row r="97" spans="13:13" x14ac:dyDescent="0.5">
      <c r="M97" s="53"/>
    </row>
    <row r="98" spans="13:13" x14ac:dyDescent="0.5">
      <c r="M98" s="53"/>
    </row>
    <row r="99" spans="13:13" x14ac:dyDescent="0.5">
      <c r="M99" s="53"/>
    </row>
    <row r="100" spans="13:13" x14ac:dyDescent="0.5">
      <c r="M100" s="53"/>
    </row>
    <row r="101" spans="13:13" x14ac:dyDescent="0.5">
      <c r="M101" s="53"/>
    </row>
    <row r="102" spans="13:13" x14ac:dyDescent="0.5">
      <c r="M102" s="53"/>
    </row>
    <row r="103" spans="13:13" x14ac:dyDescent="0.5">
      <c r="M103" s="53"/>
    </row>
    <row r="104" spans="13:13" x14ac:dyDescent="0.5">
      <c r="M104" s="53"/>
    </row>
    <row r="105" spans="13:13" x14ac:dyDescent="0.5">
      <c r="M105" s="53"/>
    </row>
    <row r="106" spans="13:13" x14ac:dyDescent="0.5">
      <c r="M106" s="53"/>
    </row>
    <row r="107" spans="13:13" x14ac:dyDescent="0.5">
      <c r="M107" s="53"/>
    </row>
    <row r="108" spans="13:13" x14ac:dyDescent="0.5">
      <c r="M108" s="53"/>
    </row>
    <row r="109" spans="13:13" x14ac:dyDescent="0.5">
      <c r="M109" s="53"/>
    </row>
    <row r="110" spans="13:13" x14ac:dyDescent="0.5">
      <c r="M110" s="53"/>
    </row>
    <row r="111" spans="13:13" x14ac:dyDescent="0.5">
      <c r="M111" s="53"/>
    </row>
    <row r="112" spans="13:13" x14ac:dyDescent="0.5">
      <c r="M112" s="53"/>
    </row>
    <row r="113" spans="13:13" x14ac:dyDescent="0.5">
      <c r="M113" s="53"/>
    </row>
    <row r="114" spans="13:13" x14ac:dyDescent="0.5">
      <c r="M114" s="53"/>
    </row>
    <row r="115" spans="13:13" x14ac:dyDescent="0.5">
      <c r="M115" s="53"/>
    </row>
    <row r="116" spans="13:13" x14ac:dyDescent="0.5">
      <c r="M116" s="53"/>
    </row>
    <row r="117" spans="13:13" x14ac:dyDescent="0.5">
      <c r="M117" s="53"/>
    </row>
    <row r="118" spans="13:13" x14ac:dyDescent="0.5">
      <c r="M118" s="53"/>
    </row>
    <row r="119" spans="13:13" x14ac:dyDescent="0.5">
      <c r="M119" s="53"/>
    </row>
    <row r="120" spans="13:13" x14ac:dyDescent="0.5">
      <c r="M120" s="53"/>
    </row>
    <row r="121" spans="13:13" x14ac:dyDescent="0.5">
      <c r="M121" s="53"/>
    </row>
    <row r="122" spans="13:13" x14ac:dyDescent="0.5">
      <c r="M122" s="53"/>
    </row>
    <row r="123" spans="13:13" x14ac:dyDescent="0.5">
      <c r="M123" s="53"/>
    </row>
    <row r="124" spans="13:13" x14ac:dyDescent="0.5">
      <c r="M124" s="53"/>
    </row>
    <row r="125" spans="13:13" x14ac:dyDescent="0.5">
      <c r="M125" s="53"/>
    </row>
    <row r="126" spans="13:13" x14ac:dyDescent="0.5">
      <c r="M126" s="53"/>
    </row>
    <row r="127" spans="13:13" x14ac:dyDescent="0.5">
      <c r="M127" s="53"/>
    </row>
    <row r="128" spans="13:13" x14ac:dyDescent="0.5">
      <c r="M128" s="53"/>
    </row>
    <row r="129" spans="13:13" x14ac:dyDescent="0.5">
      <c r="M129" s="53"/>
    </row>
    <row r="130" spans="13:13" x14ac:dyDescent="0.5">
      <c r="M130" s="53"/>
    </row>
    <row r="131" spans="13:13" x14ac:dyDescent="0.5">
      <c r="M131" s="53"/>
    </row>
    <row r="132" spans="13:13" x14ac:dyDescent="0.5">
      <c r="M132" s="53"/>
    </row>
    <row r="133" spans="13:13" x14ac:dyDescent="0.5">
      <c r="M133" s="53"/>
    </row>
    <row r="134" spans="13:13" x14ac:dyDescent="0.5">
      <c r="M134" s="53"/>
    </row>
    <row r="135" spans="13:13" x14ac:dyDescent="0.5">
      <c r="M135" s="53"/>
    </row>
    <row r="136" spans="13:13" x14ac:dyDescent="0.5">
      <c r="M136" s="53"/>
    </row>
    <row r="137" spans="13:13" x14ac:dyDescent="0.5">
      <c r="M137" s="53"/>
    </row>
    <row r="138" spans="13:13" x14ac:dyDescent="0.5">
      <c r="M138" s="53"/>
    </row>
    <row r="139" spans="13:13" x14ac:dyDescent="0.5">
      <c r="M139" s="53"/>
    </row>
    <row r="140" spans="13:13" x14ac:dyDescent="0.5">
      <c r="M140" s="53"/>
    </row>
    <row r="141" spans="13:13" x14ac:dyDescent="0.5">
      <c r="M141" s="53"/>
    </row>
    <row r="142" spans="13:13" x14ac:dyDescent="0.5">
      <c r="M142" s="53"/>
    </row>
    <row r="143" spans="13:13" x14ac:dyDescent="0.5">
      <c r="M143" s="53"/>
    </row>
    <row r="144" spans="13:13" x14ac:dyDescent="0.5">
      <c r="M144" s="53"/>
    </row>
    <row r="145" spans="13:13" x14ac:dyDescent="0.5">
      <c r="M145" s="53"/>
    </row>
    <row r="146" spans="13:13" x14ac:dyDescent="0.5">
      <c r="M146" s="53"/>
    </row>
    <row r="147" spans="13:13" x14ac:dyDescent="0.5">
      <c r="M147" s="53"/>
    </row>
    <row r="148" spans="13:13" x14ac:dyDescent="0.5">
      <c r="M148" s="53"/>
    </row>
    <row r="149" spans="13:13" x14ac:dyDescent="0.5">
      <c r="M149" s="53"/>
    </row>
    <row r="150" spans="13:13" x14ac:dyDescent="0.5">
      <c r="M150" s="53"/>
    </row>
    <row r="151" spans="13:13" x14ac:dyDescent="0.5">
      <c r="M151" s="53"/>
    </row>
    <row r="152" spans="13:13" x14ac:dyDescent="0.5">
      <c r="M152" s="53"/>
    </row>
    <row r="153" spans="13:13" x14ac:dyDescent="0.5">
      <c r="M153" s="53"/>
    </row>
    <row r="154" spans="13:13" x14ac:dyDescent="0.5">
      <c r="M154" s="53"/>
    </row>
    <row r="155" spans="13:13" x14ac:dyDescent="0.5">
      <c r="M155" s="53"/>
    </row>
    <row r="156" spans="13:13" x14ac:dyDescent="0.5">
      <c r="M156" s="53"/>
    </row>
    <row r="157" spans="13:13" x14ac:dyDescent="0.5">
      <c r="M157" s="53"/>
    </row>
    <row r="158" spans="13:13" x14ac:dyDescent="0.5">
      <c r="M158" s="53"/>
    </row>
    <row r="159" spans="13:13" x14ac:dyDescent="0.5">
      <c r="M159" s="53"/>
    </row>
    <row r="160" spans="13:13" x14ac:dyDescent="0.5">
      <c r="M160" s="53"/>
    </row>
    <row r="161" spans="13:13" x14ac:dyDescent="0.5">
      <c r="M161" s="53"/>
    </row>
    <row r="162" spans="13:13" x14ac:dyDescent="0.5">
      <c r="M162" s="53"/>
    </row>
    <row r="163" spans="13:13" x14ac:dyDescent="0.5">
      <c r="M163" s="53"/>
    </row>
    <row r="164" spans="13:13" x14ac:dyDescent="0.5">
      <c r="M164" s="53"/>
    </row>
    <row r="165" spans="13:13" x14ac:dyDescent="0.5">
      <c r="M165" s="53"/>
    </row>
    <row r="166" spans="13:13" x14ac:dyDescent="0.5">
      <c r="M166" s="53"/>
    </row>
    <row r="167" spans="13:13" x14ac:dyDescent="0.5">
      <c r="M167" s="53"/>
    </row>
    <row r="168" spans="13:13" x14ac:dyDescent="0.5">
      <c r="M168" s="53"/>
    </row>
    <row r="169" spans="13:13" x14ac:dyDescent="0.5">
      <c r="M169" s="53"/>
    </row>
    <row r="170" spans="13:13" x14ac:dyDescent="0.5">
      <c r="M170" s="53"/>
    </row>
    <row r="171" spans="13:13" x14ac:dyDescent="0.5">
      <c r="M171" s="53"/>
    </row>
    <row r="172" spans="13:13" x14ac:dyDescent="0.5">
      <c r="M172" s="53"/>
    </row>
    <row r="173" spans="13:13" x14ac:dyDescent="0.5">
      <c r="M173" s="53"/>
    </row>
    <row r="174" spans="13:13" x14ac:dyDescent="0.5">
      <c r="M174" s="53"/>
    </row>
    <row r="175" spans="13:13" x14ac:dyDescent="0.5">
      <c r="M175" s="53"/>
    </row>
    <row r="176" spans="13:13" x14ac:dyDescent="0.5">
      <c r="M176" s="53"/>
    </row>
    <row r="177" spans="13:14" x14ac:dyDescent="0.5">
      <c r="M177" s="53"/>
    </row>
    <row r="178" spans="13:14" x14ac:dyDescent="0.5">
      <c r="M178" s="53"/>
    </row>
    <row r="179" spans="13:14" x14ac:dyDescent="0.5">
      <c r="M179" s="53"/>
    </row>
    <row r="180" spans="13:14" x14ac:dyDescent="0.5">
      <c r="M180" s="53"/>
    </row>
    <row r="181" spans="13:14" x14ac:dyDescent="0.5">
      <c r="M181" s="53"/>
    </row>
    <row r="182" spans="13:14" x14ac:dyDescent="0.5">
      <c r="M182" s="53"/>
    </row>
    <row r="183" spans="13:14" x14ac:dyDescent="0.5">
      <c r="M183" s="53"/>
    </row>
    <row r="184" spans="13:14" x14ac:dyDescent="0.5">
      <c r="M184" s="53"/>
    </row>
    <row r="185" spans="13:14" x14ac:dyDescent="0.5">
      <c r="M185" s="53"/>
    </row>
    <row r="186" spans="13:14" x14ac:dyDescent="0.5">
      <c r="M186" s="53"/>
    </row>
    <row r="187" spans="13:14" x14ac:dyDescent="0.5">
      <c r="M187" s="53"/>
    </row>
    <row r="188" spans="13:14" x14ac:dyDescent="0.5">
      <c r="M188" s="53"/>
    </row>
    <row r="189" spans="13:14" x14ac:dyDescent="0.5">
      <c r="M189" s="53"/>
    </row>
    <row r="190" spans="13:14" x14ac:dyDescent="0.5">
      <c r="M190" s="53"/>
    </row>
    <row r="191" spans="13:14" x14ac:dyDescent="0.5">
      <c r="N191" s="101"/>
    </row>
    <row r="192" spans="13:14" x14ac:dyDescent="0.5">
      <c r="N192" s="101"/>
    </row>
  </sheetData>
  <phoneticPr fontId="34" type="noConversion"/>
  <conditionalFormatting sqref="B2:L23">
    <cfRule type="expression" dxfId="9" priority="143" stopIfTrue="1">
      <formula>#REF!="Closed"</formula>
    </cfRule>
  </conditionalFormatting>
  <dataValidations count="1">
    <dataValidation type="list" allowBlank="1" showInputMessage="1" showErrorMessage="1" sqref="M3:M190" xr:uid="{00000000-0002-0000-0400-000000000000}">
      <formula1>"Action required, Decision required, Clarify, Monitor, Escalate, Escalated, Closed"</formula1>
    </dataValidation>
  </dataValidations>
  <pageMargins left="0.70866141732283472" right="0.70866141732283472" top="0.74803149606299213" bottom="0.74803149606299213" header="0.31496062992125984" footer="0.31496062992125984"/>
  <pageSetup paperSize="9" scale="85" fitToHeight="0" orientation="landscape" r:id="rId1"/>
  <headerFooter>
    <oddHeader>&amp;C&amp;A</oddHeader>
    <oddFooter>&amp;LPrinted &amp;D&amp;C&amp;F&amp;R&amp;P of &amp;N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pageSetUpPr fitToPage="1"/>
  </sheetPr>
  <dimension ref="A1:XFD32"/>
  <sheetViews>
    <sheetView showGridLines="0" zoomScale="80" zoomScaleNormal="80" workbookViewId="0">
      <selection activeCell="B3" sqref="B3"/>
    </sheetView>
  </sheetViews>
  <sheetFormatPr defaultColWidth="8.76171875" defaultRowHeight="14.35" x14ac:dyDescent="0.5"/>
  <cols>
    <col min="1" max="1" width="4.64453125" customWidth="1"/>
    <col min="2" max="2" width="11.76171875" customWidth="1"/>
    <col min="3" max="3" width="10.76171875" customWidth="1"/>
    <col min="4" max="4" width="22.703125" customWidth="1"/>
    <col min="5" max="5" width="23.52734375" customWidth="1"/>
    <col min="6" max="6" width="25.46875" customWidth="1"/>
    <col min="7" max="7" width="34.9375" customWidth="1"/>
    <col min="8" max="8" width="24.46875" customWidth="1"/>
    <col min="9" max="9" width="22.46875" customWidth="1"/>
    <col min="10" max="11" width="16.05859375" customWidth="1"/>
    <col min="12" max="12" width="14.87890625" customWidth="1"/>
    <col min="13" max="13" width="17.64453125" customWidth="1"/>
    <col min="14" max="14" width="4.46875" customWidth="1"/>
  </cols>
  <sheetData>
    <row r="1" spans="1:20 16384:16384" ht="40.200000000000003" customHeight="1" x14ac:dyDescent="1">
      <c r="A1" s="81" t="s">
        <v>0</v>
      </c>
      <c r="B1" s="7"/>
      <c r="C1" s="4"/>
      <c r="D1" s="4"/>
      <c r="E1" s="4"/>
      <c r="F1" s="4"/>
      <c r="G1" s="4"/>
      <c r="H1" s="4"/>
      <c r="I1" s="4"/>
      <c r="J1" s="4"/>
      <c r="K1" s="4"/>
      <c r="L1" s="4"/>
      <c r="M1" s="4"/>
      <c r="N1" s="4"/>
    </row>
    <row r="2" spans="1:20 16384:16384" ht="43" x14ac:dyDescent="0.5">
      <c r="A2" s="42" t="s">
        <v>13</v>
      </c>
      <c r="B2" s="42" t="s">
        <v>1</v>
      </c>
      <c r="C2" s="42" t="s">
        <v>9</v>
      </c>
      <c r="D2" s="43" t="s">
        <v>10</v>
      </c>
      <c r="E2" s="43" t="s">
        <v>51</v>
      </c>
      <c r="F2" s="43" t="s">
        <v>52</v>
      </c>
      <c r="G2" s="43" t="s">
        <v>247</v>
      </c>
      <c r="H2" s="43" t="s">
        <v>249</v>
      </c>
      <c r="I2" s="43" t="s">
        <v>248</v>
      </c>
      <c r="J2" s="43" t="s">
        <v>251</v>
      </c>
      <c r="K2" s="43" t="s">
        <v>250</v>
      </c>
      <c r="L2" s="44" t="s">
        <v>287</v>
      </c>
      <c r="M2" s="43" t="s">
        <v>14</v>
      </c>
      <c r="N2" s="6"/>
    </row>
    <row r="3" spans="1:20 16384:16384" s="50" customFormat="1" ht="13" x14ac:dyDescent="0.45">
      <c r="A3" s="51" t="s">
        <v>89</v>
      </c>
      <c r="B3" s="62"/>
      <c r="C3" s="53"/>
      <c r="D3" s="53"/>
      <c r="E3" s="53"/>
      <c r="F3" s="53"/>
      <c r="G3" s="53"/>
      <c r="H3" s="53"/>
      <c r="I3" s="53"/>
      <c r="J3" s="52"/>
      <c r="K3" s="52"/>
      <c r="L3" s="53"/>
      <c r="M3" s="53"/>
      <c r="N3" s="58"/>
    </row>
    <row r="4" spans="1:20 16384:16384" s="50" customFormat="1" ht="13" x14ac:dyDescent="0.45">
      <c r="A4" s="51" t="s">
        <v>90</v>
      </c>
      <c r="B4" s="62"/>
      <c r="C4" s="53"/>
      <c r="D4" s="53"/>
      <c r="E4" s="53"/>
      <c r="F4" s="53"/>
      <c r="G4" s="53"/>
      <c r="H4" s="53"/>
      <c r="I4" s="53"/>
      <c r="J4" s="52"/>
      <c r="K4" s="52"/>
      <c r="L4" s="53"/>
      <c r="M4" s="53"/>
      <c r="N4" s="59"/>
    </row>
    <row r="5" spans="1:20 16384:16384" s="50" customFormat="1" ht="13" x14ac:dyDescent="0.45">
      <c r="A5" s="51" t="s">
        <v>91</v>
      </c>
      <c r="B5" s="62"/>
      <c r="C5" s="53"/>
      <c r="D5" s="53"/>
      <c r="E5" s="53"/>
      <c r="F5" s="53"/>
      <c r="G5" s="53"/>
      <c r="H5" s="53"/>
      <c r="I5" s="53"/>
      <c r="J5" s="52"/>
      <c r="K5" s="52"/>
      <c r="L5" s="53"/>
      <c r="M5" s="53"/>
    </row>
    <row r="6" spans="1:20 16384:16384" s="50" customFormat="1" ht="13" x14ac:dyDescent="0.45">
      <c r="A6" s="51" t="s">
        <v>92</v>
      </c>
      <c r="B6" s="62"/>
      <c r="C6" s="53"/>
      <c r="D6" s="53"/>
      <c r="E6" s="53"/>
      <c r="F6" s="53"/>
      <c r="G6" s="53"/>
      <c r="H6" s="53"/>
      <c r="I6" s="53"/>
      <c r="J6" s="52"/>
      <c r="K6" s="52"/>
      <c r="L6" s="53"/>
      <c r="M6" s="53"/>
    </row>
    <row r="7" spans="1:20 16384:16384" s="50" customFormat="1" ht="13" x14ac:dyDescent="0.45">
      <c r="A7" s="51" t="s">
        <v>93</v>
      </c>
      <c r="B7" s="62"/>
      <c r="C7" s="53"/>
      <c r="D7" s="53"/>
      <c r="E7" s="53"/>
      <c r="F7" s="53"/>
      <c r="G7" s="53"/>
      <c r="H7" s="53"/>
      <c r="I7" s="53"/>
      <c r="J7" s="52"/>
      <c r="K7" s="52"/>
      <c r="L7" s="53"/>
      <c r="M7" s="53"/>
    </row>
    <row r="8" spans="1:20 16384:16384" s="50" customFormat="1" ht="13" x14ac:dyDescent="0.45">
      <c r="A8" s="51" t="s">
        <v>94</v>
      </c>
      <c r="B8" s="62"/>
      <c r="C8" s="53"/>
      <c r="D8" s="53"/>
      <c r="E8" s="53"/>
      <c r="F8" s="53"/>
      <c r="G8" s="53"/>
      <c r="H8" s="53"/>
      <c r="I8" s="53"/>
      <c r="J8" s="52"/>
      <c r="K8" s="52"/>
      <c r="L8" s="53"/>
      <c r="M8" s="53"/>
    </row>
    <row r="9" spans="1:20 16384:16384" s="50" customFormat="1" ht="13" x14ac:dyDescent="0.45">
      <c r="A9" s="51" t="s">
        <v>95</v>
      </c>
      <c r="B9" s="62"/>
      <c r="C9" s="53"/>
      <c r="D9" s="53"/>
      <c r="E9" s="53"/>
      <c r="F9" s="53"/>
      <c r="G9" s="53"/>
      <c r="H9" s="53"/>
      <c r="I9" s="53"/>
      <c r="J9" s="52"/>
      <c r="K9" s="52"/>
      <c r="L9" s="53"/>
      <c r="M9" s="53"/>
    </row>
    <row r="10" spans="1:20 16384:16384" s="50" customFormat="1" ht="13" x14ac:dyDescent="0.45">
      <c r="A10" s="51" t="s">
        <v>96</v>
      </c>
      <c r="B10" s="62"/>
      <c r="C10" s="53"/>
      <c r="D10" s="53"/>
      <c r="E10" s="53"/>
      <c r="F10" s="53"/>
      <c r="G10" s="53"/>
      <c r="H10" s="53"/>
      <c r="I10" s="53"/>
      <c r="J10" s="52"/>
      <c r="K10" s="52"/>
      <c r="L10" s="53"/>
      <c r="M10" s="53"/>
    </row>
    <row r="11" spans="1:20 16384:16384" s="50" customFormat="1" ht="13" x14ac:dyDescent="0.45">
      <c r="A11" s="51" t="s">
        <v>97</v>
      </c>
      <c r="B11" s="62"/>
      <c r="C11" s="53"/>
      <c r="D11" s="53"/>
      <c r="E11" s="53"/>
      <c r="F11" s="53"/>
      <c r="G11" s="53"/>
      <c r="H11" s="53"/>
      <c r="I11" s="53"/>
      <c r="J11" s="52"/>
      <c r="K11" s="52"/>
      <c r="L11" s="53"/>
      <c r="M11" s="53"/>
    </row>
    <row r="12" spans="1:20 16384:16384" s="50" customFormat="1" ht="13" x14ac:dyDescent="0.45">
      <c r="A12" s="51" t="s">
        <v>98</v>
      </c>
      <c r="B12" s="62"/>
      <c r="C12" s="53"/>
      <c r="D12" s="53"/>
      <c r="E12" s="53"/>
      <c r="F12" s="53"/>
      <c r="G12" s="53"/>
      <c r="H12" s="53"/>
      <c r="I12" s="53"/>
      <c r="J12" s="52"/>
      <c r="K12" s="52"/>
      <c r="L12" s="53"/>
      <c r="M12" s="53"/>
    </row>
    <row r="13" spans="1:20 16384:16384" s="50" customFormat="1" ht="13" x14ac:dyDescent="0.45">
      <c r="A13" s="51" t="s">
        <v>99</v>
      </c>
      <c r="B13" s="62"/>
      <c r="C13" s="53"/>
      <c r="D13" s="53"/>
      <c r="E13" s="53"/>
      <c r="F13" s="53"/>
      <c r="G13" s="53"/>
      <c r="H13" s="53"/>
      <c r="I13" s="53"/>
      <c r="J13" s="52"/>
      <c r="K13" s="52"/>
      <c r="L13" s="53"/>
      <c r="M13" s="53"/>
      <c r="XFD13" s="50" t="s">
        <v>284</v>
      </c>
    </row>
    <row r="14" spans="1:20 16384:16384" s="50" customFormat="1" ht="13" x14ac:dyDescent="0.45">
      <c r="A14" s="51" t="s">
        <v>100</v>
      </c>
      <c r="B14" s="62"/>
      <c r="C14" s="53"/>
      <c r="D14" s="53"/>
      <c r="E14" s="53"/>
      <c r="F14" s="53"/>
      <c r="G14" s="53"/>
      <c r="H14" s="53"/>
      <c r="I14" s="53"/>
      <c r="J14" s="52"/>
      <c r="K14" s="52"/>
      <c r="L14" s="53"/>
      <c r="M14" s="53"/>
      <c r="XFD14" s="50" t="s">
        <v>285</v>
      </c>
    </row>
    <row r="15" spans="1:20 16384:16384" s="50" customFormat="1" ht="13" x14ac:dyDescent="0.45">
      <c r="A15" s="51" t="s">
        <v>101</v>
      </c>
      <c r="B15" s="62"/>
      <c r="C15" s="53"/>
      <c r="D15" s="53"/>
      <c r="E15" s="53"/>
      <c r="F15" s="53"/>
      <c r="G15" s="53"/>
      <c r="H15" s="53"/>
      <c r="I15" s="53"/>
      <c r="J15" s="52"/>
      <c r="K15" s="52"/>
      <c r="L15" s="53"/>
      <c r="M15" s="53"/>
      <c r="T15" s="59"/>
    </row>
    <row r="16" spans="1:20 16384:16384" s="50" customFormat="1" ht="13" x14ac:dyDescent="0.45">
      <c r="A16" s="51" t="s">
        <v>102</v>
      </c>
      <c r="B16" s="62"/>
      <c r="C16" s="53"/>
      <c r="D16" s="53"/>
      <c r="E16" s="53"/>
      <c r="F16" s="53"/>
      <c r="G16" s="53"/>
      <c r="H16" s="53"/>
      <c r="I16" s="53"/>
      <c r="J16" s="52"/>
      <c r="K16" s="52"/>
      <c r="L16" s="53"/>
      <c r="M16" s="53"/>
      <c r="T16" s="60"/>
    </row>
    <row r="17" spans="1:20" s="50" customFormat="1" ht="13" x14ac:dyDescent="0.45">
      <c r="A17" s="51" t="s">
        <v>103</v>
      </c>
      <c r="B17" s="62"/>
      <c r="C17" s="53"/>
      <c r="D17" s="53"/>
      <c r="E17" s="53"/>
      <c r="F17" s="53"/>
      <c r="G17" s="53"/>
      <c r="H17" s="53"/>
      <c r="I17" s="53"/>
      <c r="J17" s="52"/>
      <c r="K17" s="52"/>
      <c r="L17" s="53"/>
      <c r="M17" s="53"/>
      <c r="T17" s="60"/>
    </row>
    <row r="18" spans="1:20" s="50" customFormat="1" ht="13" x14ac:dyDescent="0.45">
      <c r="A18" s="51" t="s">
        <v>104</v>
      </c>
      <c r="B18" s="62"/>
      <c r="C18" s="53"/>
      <c r="D18" s="53"/>
      <c r="E18" s="53"/>
      <c r="F18" s="53"/>
      <c r="G18" s="53"/>
      <c r="H18" s="53"/>
      <c r="I18" s="53"/>
      <c r="J18" s="52"/>
      <c r="K18" s="52"/>
      <c r="L18" s="53"/>
      <c r="M18" s="53"/>
      <c r="T18" s="60"/>
    </row>
    <row r="19" spans="1:20" s="50" customFormat="1" ht="13" x14ac:dyDescent="0.45">
      <c r="A19" s="51" t="s">
        <v>105</v>
      </c>
      <c r="B19" s="62"/>
      <c r="C19" s="53"/>
      <c r="D19" s="53"/>
      <c r="E19" s="53"/>
      <c r="F19" s="53"/>
      <c r="G19" s="53"/>
      <c r="H19" s="53"/>
      <c r="I19" s="53"/>
      <c r="J19" s="52"/>
      <c r="K19" s="52"/>
      <c r="L19" s="53"/>
      <c r="M19" s="53"/>
      <c r="T19" s="60"/>
    </row>
    <row r="20" spans="1:20" s="50" customFormat="1" ht="13" x14ac:dyDescent="0.45">
      <c r="A20" s="51" t="s">
        <v>106</v>
      </c>
      <c r="B20" s="62"/>
      <c r="C20" s="53"/>
      <c r="D20" s="53"/>
      <c r="E20" s="53"/>
      <c r="F20" s="53"/>
      <c r="G20" s="53"/>
      <c r="H20" s="53"/>
      <c r="I20" s="53"/>
      <c r="J20" s="52"/>
      <c r="K20" s="52"/>
      <c r="L20" s="53"/>
      <c r="M20" s="53"/>
      <c r="T20" s="60"/>
    </row>
    <row r="21" spans="1:20" s="50" customFormat="1" ht="13" x14ac:dyDescent="0.45">
      <c r="A21" s="51" t="s">
        <v>107</v>
      </c>
      <c r="B21" s="62"/>
      <c r="C21" s="53"/>
      <c r="D21" s="53"/>
      <c r="E21" s="53"/>
      <c r="F21" s="53"/>
      <c r="G21" s="53"/>
      <c r="H21" s="53"/>
      <c r="I21" s="53"/>
      <c r="J21" s="52"/>
      <c r="K21" s="52"/>
      <c r="L21" s="53"/>
      <c r="M21" s="53"/>
      <c r="T21" s="61"/>
    </row>
    <row r="22" spans="1:20" s="50" customFormat="1" ht="13" x14ac:dyDescent="0.45">
      <c r="A22" s="51" t="s">
        <v>108</v>
      </c>
      <c r="B22" s="62"/>
      <c r="C22" s="53"/>
      <c r="D22" s="53"/>
      <c r="E22" s="53"/>
      <c r="F22" s="53"/>
      <c r="G22" s="53"/>
      <c r="H22" s="53"/>
      <c r="I22" s="53"/>
      <c r="J22" s="52"/>
      <c r="K22" s="52"/>
      <c r="L22" s="53"/>
      <c r="M22" s="53"/>
      <c r="T22" s="61"/>
    </row>
    <row r="23" spans="1:20" s="50" customFormat="1" ht="13" x14ac:dyDescent="0.45">
      <c r="A23" s="51" t="s">
        <v>109</v>
      </c>
      <c r="B23" s="62"/>
      <c r="C23" s="53"/>
      <c r="D23" s="53"/>
      <c r="E23" s="53"/>
      <c r="F23" s="53"/>
      <c r="G23" s="53"/>
      <c r="H23" s="53"/>
      <c r="I23" s="53"/>
      <c r="J23" s="52"/>
      <c r="K23" s="52"/>
      <c r="L23" s="53"/>
      <c r="M23" s="53"/>
    </row>
    <row r="24" spans="1:20" s="50" customFormat="1" ht="13" x14ac:dyDescent="0.45">
      <c r="A24" s="51" t="s">
        <v>110</v>
      </c>
      <c r="B24" s="62"/>
      <c r="C24" s="53"/>
      <c r="D24" s="53"/>
      <c r="E24" s="53"/>
      <c r="F24" s="53"/>
      <c r="G24" s="53"/>
      <c r="H24" s="53"/>
      <c r="I24" s="53"/>
      <c r="J24" s="52"/>
      <c r="K24" s="52"/>
      <c r="L24" s="53"/>
      <c r="M24" s="53"/>
    </row>
    <row r="25" spans="1:20" s="50" customFormat="1" ht="13" x14ac:dyDescent="0.45">
      <c r="A25" s="51" t="s">
        <v>111</v>
      </c>
      <c r="B25" s="62"/>
      <c r="C25" s="53"/>
      <c r="D25" s="53"/>
      <c r="E25" s="53"/>
      <c r="F25" s="53"/>
      <c r="G25" s="53"/>
      <c r="H25" s="53"/>
      <c r="I25" s="53"/>
      <c r="J25" s="52"/>
      <c r="K25" s="52"/>
      <c r="L25" s="53"/>
      <c r="M25" s="53"/>
    </row>
    <row r="26" spans="1:20" s="50" customFormat="1" ht="13" x14ac:dyDescent="0.45">
      <c r="A26" s="51" t="s">
        <v>112</v>
      </c>
      <c r="B26" s="62"/>
      <c r="C26" s="53"/>
      <c r="D26" s="53"/>
      <c r="E26" s="53"/>
      <c r="F26" s="53"/>
      <c r="G26" s="53"/>
      <c r="H26" s="53"/>
      <c r="I26" s="53"/>
      <c r="J26" s="52"/>
      <c r="K26" s="52"/>
      <c r="L26" s="53"/>
      <c r="M26" s="53"/>
    </row>
    <row r="27" spans="1:20" s="50" customFormat="1" ht="13" x14ac:dyDescent="0.45">
      <c r="A27" s="51" t="s">
        <v>113</v>
      </c>
      <c r="B27" s="62"/>
      <c r="C27" s="53"/>
      <c r="D27" s="53"/>
      <c r="E27" s="53"/>
      <c r="F27" s="53"/>
      <c r="G27" s="53"/>
      <c r="H27" s="53"/>
      <c r="I27" s="53"/>
      <c r="J27" s="52"/>
      <c r="K27" s="52"/>
      <c r="L27" s="53"/>
      <c r="M27" s="53"/>
    </row>
    <row r="28" spans="1:20" s="50" customFormat="1" ht="13" x14ac:dyDescent="0.45">
      <c r="A28" s="51" t="s">
        <v>114</v>
      </c>
      <c r="B28" s="62"/>
      <c r="C28" s="53"/>
      <c r="D28" s="53"/>
      <c r="E28" s="53"/>
      <c r="F28" s="53"/>
      <c r="G28" s="53"/>
      <c r="H28" s="53"/>
      <c r="I28" s="53"/>
      <c r="J28" s="52"/>
      <c r="K28" s="52"/>
      <c r="L28" s="53"/>
      <c r="M28" s="53"/>
    </row>
    <row r="29" spans="1:20" s="50" customFormat="1" ht="13" x14ac:dyDescent="0.45">
      <c r="A29" s="51" t="s">
        <v>115</v>
      </c>
      <c r="B29" s="62"/>
      <c r="C29" s="53"/>
      <c r="D29" s="53"/>
      <c r="E29" s="53"/>
      <c r="F29" s="53"/>
      <c r="G29" s="53"/>
      <c r="H29" s="53"/>
      <c r="I29" s="53"/>
      <c r="J29" s="52"/>
      <c r="K29" s="52"/>
      <c r="L29" s="53"/>
      <c r="M29" s="53"/>
    </row>
    <row r="30" spans="1:20" s="50" customFormat="1" ht="13" x14ac:dyDescent="0.45">
      <c r="A30" s="51" t="s">
        <v>116</v>
      </c>
      <c r="B30" s="62"/>
      <c r="C30" s="53"/>
      <c r="D30" s="53"/>
      <c r="E30" s="53"/>
      <c r="F30" s="53"/>
      <c r="G30" s="53"/>
      <c r="H30" s="53"/>
      <c r="I30" s="53"/>
      <c r="J30" s="52"/>
      <c r="K30" s="52"/>
      <c r="L30" s="53"/>
      <c r="M30" s="53"/>
    </row>
    <row r="31" spans="1:20" s="50" customFormat="1" ht="13" x14ac:dyDescent="0.45">
      <c r="A31" s="51" t="s">
        <v>117</v>
      </c>
      <c r="B31" s="62"/>
      <c r="C31" s="53"/>
      <c r="D31" s="53"/>
      <c r="E31" s="53"/>
      <c r="F31" s="53"/>
      <c r="G31" s="53"/>
      <c r="H31" s="53"/>
      <c r="I31" s="53"/>
      <c r="J31" s="52"/>
      <c r="K31" s="52"/>
      <c r="L31" s="53"/>
      <c r="M31" s="53"/>
    </row>
    <row r="32" spans="1:20" s="50" customFormat="1" ht="13" x14ac:dyDescent="0.45">
      <c r="A32" s="51" t="s">
        <v>118</v>
      </c>
      <c r="B32" s="62"/>
      <c r="C32" s="53"/>
      <c r="D32" s="53"/>
      <c r="E32" s="53"/>
      <c r="F32" s="53"/>
      <c r="G32" s="53"/>
      <c r="H32" s="53"/>
      <c r="I32" s="53"/>
      <c r="J32" s="52"/>
      <c r="K32" s="52"/>
      <c r="L32" s="53"/>
      <c r="M32" s="53"/>
    </row>
  </sheetData>
  <conditionalFormatting sqref="C3:M32">
    <cfRule type="expression" dxfId="8" priority="1" stopIfTrue="1">
      <formula>$L3="Closed"</formula>
    </cfRule>
  </conditionalFormatting>
  <dataValidations count="1">
    <dataValidation type="list" allowBlank="1" showInputMessage="1" showErrorMessage="1" sqref="L3:L32" xr:uid="{00000000-0002-0000-0500-000000000000}">
      <formula1>"Action required, Decision required, Clarify, Monitor, Escalate, Escalated, Closed"</formula1>
    </dataValidation>
  </dataValidations>
  <pageMargins left="0.70866141732283472" right="0.70866141732283472" top="0.74803149606299213" bottom="0.74803149606299213" header="0.31496062992125984" footer="0.31496062992125984"/>
  <pageSetup paperSize="9" scale="56" fitToHeight="0" orientation="landscape" r:id="rId1"/>
  <headerFooter>
    <oddHeader>&amp;C&amp;A</oddHeader>
    <oddFooter>&amp;LPrinted &amp;D&amp;C&amp;F&amp;R&amp;P of &amp;N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pageSetUpPr fitToPage="1"/>
  </sheetPr>
  <dimension ref="A1:Y33"/>
  <sheetViews>
    <sheetView showGridLines="0" tabSelected="1" zoomScale="80" zoomScaleNormal="80" workbookViewId="0">
      <selection activeCell="L13" sqref="L13"/>
    </sheetView>
  </sheetViews>
  <sheetFormatPr defaultColWidth="9.17578125" defaultRowHeight="14.35" x14ac:dyDescent="0.5"/>
  <cols>
    <col min="1" max="1" width="7.41015625" style="3" customWidth="1"/>
    <col min="2" max="2" width="26.703125" customWidth="1"/>
    <col min="3" max="3" width="12.52734375" bestFit="1" customWidth="1"/>
    <col min="4" max="4" width="11" bestFit="1" customWidth="1"/>
    <col min="5" max="6" width="36.46875" customWidth="1"/>
    <col min="7" max="12" width="14.64453125" customWidth="1"/>
    <col min="13" max="13" width="21.17578125" customWidth="1"/>
    <col min="14" max="14" width="14" customWidth="1"/>
    <col min="15" max="15" width="14.17578125" customWidth="1"/>
    <col min="16" max="16" width="13.46875" customWidth="1"/>
    <col min="17" max="17" width="14.703125" customWidth="1"/>
    <col min="18" max="18" width="15.46875" customWidth="1"/>
    <col min="20" max="20" width="9.46875" customWidth="1"/>
  </cols>
  <sheetData>
    <row r="1" spans="1:25" ht="39.950000000000003" customHeight="1" thickBot="1" x14ac:dyDescent="0.9">
      <c r="A1" s="81" t="s">
        <v>15</v>
      </c>
      <c r="B1" s="4"/>
      <c r="C1" s="4"/>
      <c r="D1" s="4"/>
      <c r="E1" s="4"/>
      <c r="F1" s="4"/>
      <c r="G1" s="4"/>
      <c r="H1" s="4"/>
      <c r="I1" s="4"/>
      <c r="J1" s="4"/>
      <c r="K1" s="4"/>
      <c r="L1" s="4"/>
      <c r="M1" s="4"/>
      <c r="N1" s="4"/>
      <c r="O1" s="4"/>
      <c r="P1" s="4"/>
      <c r="Q1" s="4"/>
    </row>
    <row r="2" spans="1:25" s="1" customFormat="1" ht="18" customHeight="1" thickBot="1" x14ac:dyDescent="0.9">
      <c r="A2" s="75"/>
      <c r="B2" s="78" t="s">
        <v>4</v>
      </c>
      <c r="C2" s="76"/>
      <c r="D2" s="76"/>
      <c r="E2" s="75"/>
      <c r="F2" s="80" t="s">
        <v>5</v>
      </c>
      <c r="G2" s="80"/>
      <c r="H2" s="76"/>
      <c r="I2" s="76"/>
      <c r="J2" s="76"/>
      <c r="K2" s="76"/>
      <c r="L2" s="79"/>
      <c r="M2" s="76"/>
      <c r="N2" s="76" t="s">
        <v>6</v>
      </c>
      <c r="O2" s="77"/>
      <c r="P2" s="4"/>
      <c r="Q2" s="4"/>
    </row>
    <row r="3" spans="1:25" s="2" customFormat="1" ht="83.25" customHeight="1" thickBot="1" x14ac:dyDescent="0.55000000000000004">
      <c r="A3" s="85" t="s">
        <v>121</v>
      </c>
      <c r="B3" s="86" t="s">
        <v>16</v>
      </c>
      <c r="C3" s="86" t="s">
        <v>8</v>
      </c>
      <c r="D3" s="87" t="s">
        <v>9</v>
      </c>
      <c r="E3" s="88" t="s">
        <v>383</v>
      </c>
      <c r="F3" s="86" t="s">
        <v>384</v>
      </c>
      <c r="G3" s="86" t="s">
        <v>387</v>
      </c>
      <c r="H3" s="86" t="s">
        <v>380</v>
      </c>
      <c r="I3" s="86" t="s">
        <v>381</v>
      </c>
      <c r="J3" s="86" t="s">
        <v>382</v>
      </c>
      <c r="K3" s="87" t="s">
        <v>385</v>
      </c>
      <c r="L3" s="87" t="s">
        <v>386</v>
      </c>
      <c r="M3" s="88" t="s">
        <v>7</v>
      </c>
      <c r="N3" s="86" t="s">
        <v>53</v>
      </c>
      <c r="O3" s="87" t="s">
        <v>246</v>
      </c>
      <c r="P3" s="49" t="s">
        <v>287</v>
      </c>
      <c r="Q3" s="48" t="s">
        <v>14</v>
      </c>
    </row>
    <row r="4" spans="1:25" s="50" customFormat="1" ht="13" x14ac:dyDescent="0.45">
      <c r="A4" s="82" t="s">
        <v>120</v>
      </c>
      <c r="B4" s="83"/>
      <c r="C4" s="84"/>
      <c r="D4" s="95"/>
      <c r="E4" s="92"/>
      <c r="F4" s="84"/>
      <c r="G4" s="110"/>
      <c r="H4" s="110"/>
      <c r="I4" s="110"/>
      <c r="J4" s="110"/>
      <c r="K4" s="110"/>
      <c r="L4" s="91"/>
      <c r="M4" s="89"/>
      <c r="N4" s="83"/>
      <c r="O4" s="90"/>
      <c r="P4" s="66"/>
      <c r="Q4" s="53"/>
    </row>
    <row r="5" spans="1:25" s="50" customFormat="1" ht="13" x14ac:dyDescent="0.45">
      <c r="A5" s="63" t="s">
        <v>122</v>
      </c>
      <c r="B5" s="53"/>
      <c r="C5" s="52"/>
      <c r="D5" s="64"/>
      <c r="E5" s="93"/>
      <c r="F5" s="52"/>
      <c r="G5" s="111"/>
      <c r="H5" s="111"/>
      <c r="I5" s="111"/>
      <c r="J5" s="111"/>
      <c r="K5" s="111"/>
      <c r="L5" s="65"/>
      <c r="M5" s="66"/>
      <c r="N5" s="53"/>
      <c r="O5" s="65"/>
      <c r="P5" s="66"/>
      <c r="Q5" s="53"/>
    </row>
    <row r="6" spans="1:25" s="50" customFormat="1" ht="13" x14ac:dyDescent="0.45">
      <c r="A6" s="63" t="s">
        <v>123</v>
      </c>
      <c r="B6" s="53"/>
      <c r="C6" s="52"/>
      <c r="D6" s="64"/>
      <c r="E6" s="93"/>
      <c r="F6" s="52"/>
      <c r="G6" s="111"/>
      <c r="H6" s="111"/>
      <c r="I6" s="111"/>
      <c r="J6" s="111"/>
      <c r="K6" s="111"/>
      <c r="L6" s="65"/>
      <c r="M6" s="66"/>
      <c r="N6" s="53"/>
      <c r="O6" s="65"/>
      <c r="P6" s="66"/>
      <c r="Q6" s="53"/>
    </row>
    <row r="7" spans="1:25" s="50" customFormat="1" ht="13" x14ac:dyDescent="0.45">
      <c r="A7" s="63" t="s">
        <v>124</v>
      </c>
      <c r="B7" s="53"/>
      <c r="C7" s="52"/>
      <c r="D7" s="64"/>
      <c r="E7" s="93"/>
      <c r="F7" s="52"/>
      <c r="G7" s="111"/>
      <c r="H7" s="111"/>
      <c r="I7" s="111"/>
      <c r="J7" s="111"/>
      <c r="K7" s="111"/>
      <c r="L7" s="65"/>
      <c r="M7" s="66"/>
      <c r="N7" s="53"/>
      <c r="O7" s="65"/>
      <c r="P7" s="66"/>
      <c r="Q7" s="53"/>
    </row>
    <row r="8" spans="1:25" s="50" customFormat="1" ht="13" x14ac:dyDescent="0.45">
      <c r="A8" s="63" t="s">
        <v>125</v>
      </c>
      <c r="B8" s="53"/>
      <c r="C8" s="52"/>
      <c r="D8" s="64"/>
      <c r="E8" s="93"/>
      <c r="F8" s="52"/>
      <c r="G8" s="111"/>
      <c r="H8" s="111"/>
      <c r="I8" s="111"/>
      <c r="J8" s="111"/>
      <c r="K8" s="111"/>
      <c r="L8" s="65"/>
      <c r="M8" s="66"/>
      <c r="N8" s="53"/>
      <c r="O8" s="65"/>
      <c r="P8" s="66"/>
      <c r="Q8" s="53"/>
    </row>
    <row r="9" spans="1:25" s="50" customFormat="1" ht="13" x14ac:dyDescent="0.45">
      <c r="A9" s="63" t="s">
        <v>126</v>
      </c>
      <c r="B9" s="53"/>
      <c r="C9" s="52"/>
      <c r="D9" s="64"/>
      <c r="E9" s="93"/>
      <c r="F9" s="52"/>
      <c r="G9" s="111"/>
      <c r="H9" s="111"/>
      <c r="I9" s="111"/>
      <c r="J9" s="111"/>
      <c r="K9" s="111"/>
      <c r="L9" s="65"/>
      <c r="M9" s="66"/>
      <c r="N9" s="53"/>
      <c r="O9" s="65"/>
      <c r="P9" s="66"/>
      <c r="Q9" s="53"/>
    </row>
    <row r="10" spans="1:25" s="50" customFormat="1" ht="13" x14ac:dyDescent="0.45">
      <c r="A10" s="63" t="s">
        <v>127</v>
      </c>
      <c r="B10" s="53"/>
      <c r="C10" s="52"/>
      <c r="D10" s="64"/>
      <c r="E10" s="93"/>
      <c r="F10" s="52"/>
      <c r="G10" s="111"/>
      <c r="H10" s="111"/>
      <c r="I10" s="111"/>
      <c r="J10" s="111"/>
      <c r="K10" s="111"/>
      <c r="L10" s="65"/>
      <c r="M10" s="66"/>
      <c r="N10" s="53"/>
      <c r="O10" s="65"/>
      <c r="P10" s="66"/>
      <c r="Q10" s="53"/>
    </row>
    <row r="11" spans="1:25" s="50" customFormat="1" ht="13" x14ac:dyDescent="0.45">
      <c r="A11" s="63" t="s">
        <v>128</v>
      </c>
      <c r="B11" s="53"/>
      <c r="C11" s="52"/>
      <c r="D11" s="64"/>
      <c r="E11" s="93"/>
      <c r="F11" s="52"/>
      <c r="G11" s="111"/>
      <c r="H11" s="111"/>
      <c r="I11" s="111"/>
      <c r="J11" s="111"/>
      <c r="K11" s="111"/>
      <c r="L11" s="65"/>
      <c r="M11" s="66"/>
      <c r="N11" s="53"/>
      <c r="O11" s="65"/>
      <c r="P11" s="66"/>
      <c r="Q11" s="53"/>
    </row>
    <row r="12" spans="1:25" s="50" customFormat="1" ht="13" x14ac:dyDescent="0.45">
      <c r="A12" s="63" t="s">
        <v>129</v>
      </c>
      <c r="B12" s="53"/>
      <c r="C12" s="52"/>
      <c r="D12" s="64"/>
      <c r="E12" s="93"/>
      <c r="F12" s="52"/>
      <c r="G12" s="111"/>
      <c r="H12" s="111"/>
      <c r="I12" s="111"/>
      <c r="J12" s="111"/>
      <c r="K12" s="111"/>
      <c r="L12" s="65"/>
      <c r="M12" s="66"/>
      <c r="N12" s="53"/>
      <c r="O12" s="65"/>
      <c r="P12" s="66"/>
      <c r="Q12" s="53"/>
    </row>
    <row r="13" spans="1:25" s="50" customFormat="1" ht="13" x14ac:dyDescent="0.45">
      <c r="A13" s="63" t="s">
        <v>130</v>
      </c>
      <c r="B13" s="53"/>
      <c r="C13" s="52"/>
      <c r="D13" s="64"/>
      <c r="E13" s="93"/>
      <c r="F13" s="52"/>
      <c r="G13" s="111"/>
      <c r="H13" s="111"/>
      <c r="I13" s="111"/>
      <c r="J13" s="111"/>
      <c r="K13" s="111"/>
      <c r="L13" s="65"/>
      <c r="M13" s="66"/>
      <c r="N13" s="53"/>
      <c r="O13" s="65"/>
      <c r="P13" s="66"/>
      <c r="Q13" s="53"/>
      <c r="X13" s="59"/>
      <c r="Y13" s="67"/>
    </row>
    <row r="14" spans="1:25" s="50" customFormat="1" ht="13" x14ac:dyDescent="0.45">
      <c r="A14" s="63" t="s">
        <v>131</v>
      </c>
      <c r="B14" s="53"/>
      <c r="C14" s="52"/>
      <c r="D14" s="64"/>
      <c r="E14" s="93"/>
      <c r="F14" s="52"/>
      <c r="G14" s="111"/>
      <c r="H14" s="111"/>
      <c r="I14" s="111"/>
      <c r="J14" s="111"/>
      <c r="K14" s="111"/>
      <c r="L14" s="65"/>
      <c r="M14" s="66"/>
      <c r="N14" s="53"/>
      <c r="O14" s="65"/>
      <c r="P14" s="66"/>
      <c r="Q14" s="53"/>
      <c r="X14" s="60"/>
    </row>
    <row r="15" spans="1:25" s="50" customFormat="1" ht="13" x14ac:dyDescent="0.45">
      <c r="A15" s="63" t="s">
        <v>132</v>
      </c>
      <c r="B15" s="53"/>
      <c r="C15" s="52"/>
      <c r="D15" s="64"/>
      <c r="E15" s="93"/>
      <c r="F15" s="52"/>
      <c r="G15" s="111"/>
      <c r="H15" s="111"/>
      <c r="I15" s="111"/>
      <c r="J15" s="111"/>
      <c r="K15" s="111"/>
      <c r="L15" s="65"/>
      <c r="M15" s="66"/>
      <c r="N15" s="53"/>
      <c r="O15" s="65"/>
      <c r="P15" s="66"/>
      <c r="Q15" s="53"/>
      <c r="X15" s="60"/>
    </row>
    <row r="16" spans="1:25" s="50" customFormat="1" ht="13" x14ac:dyDescent="0.45">
      <c r="A16" s="63" t="s">
        <v>133</v>
      </c>
      <c r="B16" s="53"/>
      <c r="C16" s="52"/>
      <c r="D16" s="64"/>
      <c r="E16" s="93"/>
      <c r="F16" s="52"/>
      <c r="G16" s="111"/>
      <c r="H16" s="111"/>
      <c r="I16" s="111"/>
      <c r="J16" s="111"/>
      <c r="K16" s="111"/>
      <c r="L16" s="65"/>
      <c r="M16" s="66"/>
      <c r="N16" s="53"/>
      <c r="O16" s="65"/>
      <c r="P16" s="66"/>
      <c r="Q16" s="53"/>
      <c r="X16" s="60"/>
    </row>
    <row r="17" spans="1:24" s="50" customFormat="1" ht="13" x14ac:dyDescent="0.45">
      <c r="A17" s="63" t="s">
        <v>134</v>
      </c>
      <c r="B17" s="53"/>
      <c r="C17" s="52"/>
      <c r="D17" s="64"/>
      <c r="E17" s="93"/>
      <c r="F17" s="52"/>
      <c r="G17" s="111"/>
      <c r="H17" s="111"/>
      <c r="I17" s="111"/>
      <c r="J17" s="111"/>
      <c r="K17" s="111"/>
      <c r="L17" s="65"/>
      <c r="M17" s="66"/>
      <c r="N17" s="53"/>
      <c r="O17" s="65"/>
      <c r="P17" s="66"/>
      <c r="Q17" s="53"/>
      <c r="X17" s="60"/>
    </row>
    <row r="18" spans="1:24" s="50" customFormat="1" ht="13" x14ac:dyDescent="0.45">
      <c r="A18" s="63" t="s">
        <v>135</v>
      </c>
      <c r="B18" s="53"/>
      <c r="C18" s="52"/>
      <c r="D18" s="64"/>
      <c r="E18" s="93"/>
      <c r="F18" s="52"/>
      <c r="G18" s="111"/>
      <c r="H18" s="111"/>
      <c r="I18" s="111"/>
      <c r="J18" s="111"/>
      <c r="K18" s="111"/>
      <c r="L18" s="65"/>
      <c r="M18" s="66"/>
      <c r="N18" s="53"/>
      <c r="O18" s="65"/>
      <c r="P18" s="66"/>
      <c r="Q18" s="53"/>
      <c r="X18" s="60"/>
    </row>
    <row r="19" spans="1:24" s="50" customFormat="1" ht="13" x14ac:dyDescent="0.45">
      <c r="A19" s="63" t="s">
        <v>136</v>
      </c>
      <c r="B19" s="53"/>
      <c r="C19" s="52"/>
      <c r="D19" s="64"/>
      <c r="E19" s="93"/>
      <c r="F19" s="52"/>
      <c r="G19" s="111"/>
      <c r="H19" s="111"/>
      <c r="I19" s="111"/>
      <c r="J19" s="111"/>
      <c r="K19" s="111"/>
      <c r="L19" s="65"/>
      <c r="M19" s="66"/>
      <c r="N19" s="53"/>
      <c r="O19" s="65"/>
      <c r="P19" s="66"/>
      <c r="Q19" s="53"/>
      <c r="X19" s="60"/>
    </row>
    <row r="20" spans="1:24" s="50" customFormat="1" ht="13" x14ac:dyDescent="0.45">
      <c r="A20" s="63" t="s">
        <v>137</v>
      </c>
      <c r="B20" s="53"/>
      <c r="C20" s="52"/>
      <c r="D20" s="64"/>
      <c r="E20" s="93"/>
      <c r="F20" s="52"/>
      <c r="G20" s="111"/>
      <c r="H20" s="111"/>
      <c r="I20" s="111"/>
      <c r="J20" s="111"/>
      <c r="K20" s="111"/>
      <c r="L20" s="65"/>
      <c r="M20" s="66"/>
      <c r="N20" s="53"/>
      <c r="O20" s="65"/>
      <c r="P20" s="66"/>
      <c r="Q20" s="53"/>
      <c r="X20" s="61"/>
    </row>
    <row r="21" spans="1:24" s="50" customFormat="1" ht="13" x14ac:dyDescent="0.45">
      <c r="A21" s="63" t="s">
        <v>138</v>
      </c>
      <c r="B21" s="53"/>
      <c r="C21" s="52"/>
      <c r="D21" s="64"/>
      <c r="E21" s="93"/>
      <c r="F21" s="52"/>
      <c r="G21" s="111"/>
      <c r="H21" s="111"/>
      <c r="I21" s="111"/>
      <c r="J21" s="111"/>
      <c r="K21" s="111"/>
      <c r="L21" s="65"/>
      <c r="M21" s="66"/>
      <c r="N21" s="53"/>
      <c r="O21" s="65"/>
      <c r="P21" s="66"/>
      <c r="Q21" s="53"/>
      <c r="X21" s="61"/>
    </row>
    <row r="22" spans="1:24" s="50" customFormat="1" ht="13" x14ac:dyDescent="0.45">
      <c r="A22" s="63" t="s">
        <v>139</v>
      </c>
      <c r="B22" s="53"/>
      <c r="C22" s="52"/>
      <c r="D22" s="64"/>
      <c r="E22" s="93"/>
      <c r="F22" s="52"/>
      <c r="G22" s="111"/>
      <c r="H22" s="111"/>
      <c r="I22" s="111"/>
      <c r="J22" s="111"/>
      <c r="K22" s="111"/>
      <c r="L22" s="65"/>
      <c r="M22" s="66"/>
      <c r="N22" s="53"/>
      <c r="O22" s="65"/>
      <c r="P22" s="66"/>
      <c r="Q22" s="53"/>
    </row>
    <row r="23" spans="1:24" s="50" customFormat="1" ht="13" x14ac:dyDescent="0.45">
      <c r="A23" s="63" t="s">
        <v>140</v>
      </c>
      <c r="B23" s="53"/>
      <c r="C23" s="52"/>
      <c r="D23" s="64"/>
      <c r="E23" s="93"/>
      <c r="F23" s="52"/>
      <c r="G23" s="111"/>
      <c r="H23" s="111"/>
      <c r="I23" s="111"/>
      <c r="J23" s="111"/>
      <c r="K23" s="111"/>
      <c r="L23" s="65"/>
      <c r="M23" s="66"/>
      <c r="N23" s="53"/>
      <c r="O23" s="65"/>
      <c r="P23" s="66"/>
      <c r="Q23" s="53"/>
    </row>
    <row r="24" spans="1:24" s="50" customFormat="1" ht="13" x14ac:dyDescent="0.45">
      <c r="A24" s="63" t="s">
        <v>141</v>
      </c>
      <c r="B24" s="53"/>
      <c r="C24" s="52"/>
      <c r="D24" s="64"/>
      <c r="E24" s="93"/>
      <c r="F24" s="52"/>
      <c r="G24" s="111"/>
      <c r="H24" s="111"/>
      <c r="I24" s="111"/>
      <c r="J24" s="111"/>
      <c r="K24" s="111"/>
      <c r="L24" s="65"/>
      <c r="M24" s="66"/>
      <c r="N24" s="53"/>
      <c r="O24" s="65"/>
      <c r="P24" s="66"/>
      <c r="Q24" s="53"/>
    </row>
    <row r="25" spans="1:24" s="50" customFormat="1" ht="13" x14ac:dyDescent="0.45">
      <c r="A25" s="63" t="s">
        <v>142</v>
      </c>
      <c r="B25" s="53"/>
      <c r="C25" s="52"/>
      <c r="D25" s="64"/>
      <c r="E25" s="93"/>
      <c r="F25" s="52"/>
      <c r="G25" s="111"/>
      <c r="H25" s="111"/>
      <c r="I25" s="111"/>
      <c r="J25" s="111"/>
      <c r="K25" s="111"/>
      <c r="L25" s="65"/>
      <c r="M25" s="66"/>
      <c r="N25" s="53"/>
      <c r="O25" s="65"/>
      <c r="P25" s="66"/>
      <c r="Q25" s="53"/>
    </row>
    <row r="26" spans="1:24" s="50" customFormat="1" ht="13" x14ac:dyDescent="0.45">
      <c r="A26" s="63" t="s">
        <v>143</v>
      </c>
      <c r="B26" s="53"/>
      <c r="C26" s="52"/>
      <c r="D26" s="64"/>
      <c r="E26" s="93"/>
      <c r="F26" s="52"/>
      <c r="G26" s="111"/>
      <c r="H26" s="111"/>
      <c r="I26" s="111"/>
      <c r="J26" s="111"/>
      <c r="K26" s="111"/>
      <c r="L26" s="65"/>
      <c r="M26" s="66"/>
      <c r="N26" s="53"/>
      <c r="O26" s="65"/>
      <c r="P26" s="66"/>
      <c r="Q26" s="53"/>
    </row>
    <row r="27" spans="1:24" s="50" customFormat="1" ht="13" x14ac:dyDescent="0.45">
      <c r="A27" s="63" t="s">
        <v>144</v>
      </c>
      <c r="B27" s="53"/>
      <c r="C27" s="52"/>
      <c r="D27" s="64"/>
      <c r="E27" s="93"/>
      <c r="F27" s="52"/>
      <c r="G27" s="111"/>
      <c r="H27" s="111"/>
      <c r="I27" s="111"/>
      <c r="J27" s="111"/>
      <c r="K27" s="111"/>
      <c r="L27" s="65"/>
      <c r="M27" s="66"/>
      <c r="N27" s="53"/>
      <c r="O27" s="65"/>
      <c r="P27" s="66"/>
      <c r="Q27" s="53"/>
    </row>
    <row r="28" spans="1:24" s="50" customFormat="1" ht="13" x14ac:dyDescent="0.45">
      <c r="A28" s="63" t="s">
        <v>145</v>
      </c>
      <c r="B28" s="53"/>
      <c r="C28" s="52"/>
      <c r="D28" s="64"/>
      <c r="E28" s="93"/>
      <c r="F28" s="52"/>
      <c r="G28" s="111"/>
      <c r="H28" s="111"/>
      <c r="I28" s="111"/>
      <c r="J28" s="111"/>
      <c r="K28" s="111"/>
      <c r="L28" s="65"/>
      <c r="M28" s="66"/>
      <c r="N28" s="53"/>
      <c r="O28" s="65"/>
      <c r="P28" s="66"/>
      <c r="Q28" s="53"/>
    </row>
    <row r="29" spans="1:24" s="50" customFormat="1" ht="13" x14ac:dyDescent="0.45">
      <c r="A29" s="63" t="s">
        <v>146</v>
      </c>
      <c r="B29" s="53"/>
      <c r="C29" s="52"/>
      <c r="D29" s="64"/>
      <c r="E29" s="93"/>
      <c r="F29" s="52"/>
      <c r="G29" s="111"/>
      <c r="H29" s="111"/>
      <c r="I29" s="111"/>
      <c r="J29" s="111"/>
      <c r="K29" s="111"/>
      <c r="L29" s="65"/>
      <c r="M29" s="66"/>
      <c r="N29" s="53"/>
      <c r="O29" s="65"/>
      <c r="P29" s="66"/>
      <c r="Q29" s="53"/>
    </row>
    <row r="30" spans="1:24" s="50" customFormat="1" ht="13" x14ac:dyDescent="0.45">
      <c r="A30" s="63" t="s">
        <v>147</v>
      </c>
      <c r="B30" s="53"/>
      <c r="C30" s="52"/>
      <c r="D30" s="64"/>
      <c r="E30" s="93"/>
      <c r="F30" s="52"/>
      <c r="G30" s="111"/>
      <c r="H30" s="111"/>
      <c r="I30" s="111"/>
      <c r="J30" s="111"/>
      <c r="K30" s="111"/>
      <c r="L30" s="65"/>
      <c r="M30" s="66"/>
      <c r="N30" s="53"/>
      <c r="O30" s="65"/>
      <c r="P30" s="66"/>
      <c r="Q30" s="53"/>
    </row>
    <row r="31" spans="1:24" s="50" customFormat="1" ht="13" x14ac:dyDescent="0.45">
      <c r="A31" s="63" t="s">
        <v>148</v>
      </c>
      <c r="B31" s="53"/>
      <c r="C31" s="52"/>
      <c r="D31" s="64"/>
      <c r="E31" s="93"/>
      <c r="F31" s="52"/>
      <c r="G31" s="111"/>
      <c r="H31" s="111"/>
      <c r="I31" s="111"/>
      <c r="J31" s="111"/>
      <c r="K31" s="111"/>
      <c r="L31" s="65"/>
      <c r="M31" s="66"/>
      <c r="N31" s="53"/>
      <c r="O31" s="65"/>
      <c r="P31" s="66"/>
      <c r="Q31" s="53"/>
    </row>
    <row r="32" spans="1:24" s="50" customFormat="1" ht="13" x14ac:dyDescent="0.45">
      <c r="A32" s="63" t="s">
        <v>149</v>
      </c>
      <c r="B32" s="53"/>
      <c r="C32" s="52"/>
      <c r="D32" s="64"/>
      <c r="E32" s="93"/>
      <c r="F32" s="52"/>
      <c r="G32" s="111"/>
      <c r="H32" s="111"/>
      <c r="I32" s="111"/>
      <c r="J32" s="111"/>
      <c r="K32" s="111"/>
      <c r="L32" s="65"/>
      <c r="M32" s="66"/>
      <c r="N32" s="53"/>
      <c r="O32" s="65"/>
      <c r="P32" s="66"/>
      <c r="Q32" s="53"/>
    </row>
    <row r="33" spans="1:17" s="50" customFormat="1" ht="13" x14ac:dyDescent="0.45">
      <c r="A33" s="63" t="s">
        <v>150</v>
      </c>
      <c r="B33" s="68"/>
      <c r="C33" s="69"/>
      <c r="D33" s="70"/>
      <c r="E33" s="94"/>
      <c r="F33" s="69"/>
      <c r="G33" s="112"/>
      <c r="H33" s="112"/>
      <c r="I33" s="112"/>
      <c r="J33" s="112"/>
      <c r="K33" s="112"/>
      <c r="L33" s="71"/>
      <c r="M33" s="74"/>
      <c r="N33" s="68"/>
      <c r="O33" s="71"/>
      <c r="P33" s="66"/>
      <c r="Q33" s="53"/>
    </row>
  </sheetData>
  <conditionalFormatting sqref="B4:Q33">
    <cfRule type="expression" dxfId="7" priority="145" stopIfTrue="1">
      <formula>$P4="Closed"</formula>
    </cfRule>
  </conditionalFormatting>
  <dataValidations count="2">
    <dataValidation type="list" allowBlank="1" showInputMessage="1" showErrorMessage="1" sqref="M4:M33" xr:uid="{00000000-0002-0000-0700-000000000000}">
      <formula1>"Approved, Denied"</formula1>
    </dataValidation>
    <dataValidation type="list" allowBlank="1" showInputMessage="1" showErrorMessage="1" sqref="P4:P33" xr:uid="{00000000-0002-0000-0700-000001000000}">
      <formula1>"Action required, Decision required, Clarify, Monitor, Escalate, Escalated, Closed"</formula1>
    </dataValidation>
  </dataValidations>
  <pageMargins left="0.70866141732283472" right="0.70866141732283472" top="0.74803149606299213" bottom="0.74803149606299213" header="0.31496062992125984" footer="0.31496062992125984"/>
  <pageSetup paperSize="9" scale="58" fitToHeight="0" orientation="landscape" r:id="rId1"/>
  <headerFooter>
    <oddHeader>&amp;C&amp;A</oddHeader>
    <oddFooter>&amp;LPrinted &amp;D&amp;C&amp;F&amp;R&amp;P of &amp;N</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pageSetUpPr fitToPage="1"/>
  </sheetPr>
  <dimension ref="A1:Q32"/>
  <sheetViews>
    <sheetView showGridLines="0" showWhiteSpace="0" zoomScale="80" zoomScaleNormal="80" workbookViewId="0"/>
  </sheetViews>
  <sheetFormatPr defaultColWidth="8.76171875" defaultRowHeight="14.35" x14ac:dyDescent="0.5"/>
  <cols>
    <col min="1" max="1" width="5.87890625" customWidth="1"/>
    <col min="2" max="2" width="11.46875" customWidth="1"/>
    <col min="3" max="3" width="17.64453125" customWidth="1"/>
    <col min="4" max="4" width="35.234375" customWidth="1"/>
    <col min="5" max="5" width="43.52734375" customWidth="1"/>
    <col min="6" max="6" width="17.46875" customWidth="1"/>
    <col min="7" max="7" width="11.46875" customWidth="1"/>
    <col min="8" max="8" width="18.46875" customWidth="1"/>
    <col min="9" max="9" width="21.76171875" customWidth="1"/>
  </cols>
  <sheetData>
    <row r="1" spans="1:17" ht="39.950000000000003" customHeight="1" x14ac:dyDescent="0.85">
      <c r="A1" s="81" t="s">
        <v>244</v>
      </c>
      <c r="B1" s="72"/>
      <c r="C1" s="4"/>
      <c r="D1" s="4"/>
      <c r="E1" s="4"/>
      <c r="F1" s="4"/>
      <c r="G1" s="4"/>
      <c r="H1" s="4"/>
      <c r="I1" s="4"/>
      <c r="J1" s="4"/>
    </row>
    <row r="2" spans="1:17" ht="46.5" customHeight="1" x14ac:dyDescent="0.5">
      <c r="A2" s="42" t="s">
        <v>13</v>
      </c>
      <c r="B2" s="42" t="s">
        <v>11</v>
      </c>
      <c r="C2" s="42" t="s">
        <v>59</v>
      </c>
      <c r="D2" s="42" t="s">
        <v>58</v>
      </c>
      <c r="E2" s="43" t="s">
        <v>212</v>
      </c>
      <c r="F2" s="43" t="s">
        <v>2</v>
      </c>
      <c r="G2" s="43" t="s">
        <v>3</v>
      </c>
      <c r="H2" s="44" t="s">
        <v>287</v>
      </c>
      <c r="I2" s="43" t="s">
        <v>14</v>
      </c>
      <c r="J2" s="6"/>
    </row>
    <row r="3" spans="1:17" s="50" customFormat="1" ht="13" x14ac:dyDescent="0.45">
      <c r="A3" s="57" t="s">
        <v>182</v>
      </c>
      <c r="B3" s="52"/>
      <c r="C3" s="52"/>
      <c r="D3" s="53"/>
      <c r="E3" s="53"/>
      <c r="F3" s="53"/>
      <c r="G3" s="52"/>
      <c r="H3" s="53"/>
      <c r="I3" s="53"/>
    </row>
    <row r="4" spans="1:17" s="50" customFormat="1" ht="13" x14ac:dyDescent="0.45">
      <c r="A4" s="57" t="s">
        <v>183</v>
      </c>
      <c r="B4" s="52"/>
      <c r="C4" s="52"/>
      <c r="D4" s="53"/>
      <c r="E4" s="53"/>
      <c r="F4" s="53"/>
      <c r="G4" s="52"/>
      <c r="H4" s="53"/>
      <c r="I4" s="53"/>
      <c r="P4" s="59"/>
      <c r="Q4" s="67"/>
    </row>
    <row r="5" spans="1:17" s="50" customFormat="1" ht="13" x14ac:dyDescent="0.45">
      <c r="A5" s="57" t="s">
        <v>184</v>
      </c>
      <c r="B5" s="52"/>
      <c r="C5" s="52"/>
      <c r="D5" s="53"/>
      <c r="E5" s="53"/>
      <c r="F5" s="53"/>
      <c r="G5" s="52"/>
      <c r="H5" s="53"/>
      <c r="I5" s="53"/>
      <c r="P5" s="60"/>
    </row>
    <row r="6" spans="1:17" s="50" customFormat="1" ht="13" x14ac:dyDescent="0.45">
      <c r="A6" s="57" t="s">
        <v>185</v>
      </c>
      <c r="B6" s="52"/>
      <c r="C6" s="52"/>
      <c r="D6" s="53"/>
      <c r="E6" s="53"/>
      <c r="F6" s="53"/>
      <c r="G6" s="52"/>
      <c r="H6" s="53"/>
      <c r="I6" s="53"/>
      <c r="P6" s="60"/>
    </row>
    <row r="7" spans="1:17" s="50" customFormat="1" ht="13" x14ac:dyDescent="0.45">
      <c r="A7" s="57" t="s">
        <v>186</v>
      </c>
      <c r="B7" s="52"/>
      <c r="C7" s="52"/>
      <c r="D7" s="53"/>
      <c r="E7" s="53"/>
      <c r="F7" s="53"/>
      <c r="G7" s="52"/>
      <c r="H7" s="53"/>
      <c r="I7" s="53"/>
      <c r="P7" s="60"/>
    </row>
    <row r="8" spans="1:17" s="50" customFormat="1" ht="13" x14ac:dyDescent="0.45">
      <c r="A8" s="57" t="s">
        <v>187</v>
      </c>
      <c r="B8" s="52"/>
      <c r="C8" s="52"/>
      <c r="D8" s="53"/>
      <c r="E8" s="53"/>
      <c r="F8" s="53"/>
      <c r="G8" s="52"/>
      <c r="H8" s="53"/>
      <c r="I8" s="53"/>
      <c r="P8" s="60"/>
    </row>
    <row r="9" spans="1:17" s="50" customFormat="1" ht="13" x14ac:dyDescent="0.45">
      <c r="A9" s="57" t="s">
        <v>188</v>
      </c>
      <c r="B9" s="52"/>
      <c r="C9" s="52"/>
      <c r="D9" s="53"/>
      <c r="E9" s="53"/>
      <c r="F9" s="53"/>
      <c r="G9" s="52"/>
      <c r="H9" s="53"/>
      <c r="I9" s="53"/>
      <c r="P9" s="60"/>
    </row>
    <row r="10" spans="1:17" s="50" customFormat="1" ht="13" x14ac:dyDescent="0.45">
      <c r="A10" s="57" t="s">
        <v>189</v>
      </c>
      <c r="B10" s="52"/>
      <c r="C10" s="52"/>
      <c r="D10" s="53"/>
      <c r="E10" s="53"/>
      <c r="F10" s="53"/>
      <c r="G10" s="52"/>
      <c r="H10" s="53"/>
      <c r="I10" s="53"/>
      <c r="P10" s="61"/>
    </row>
    <row r="11" spans="1:17" s="50" customFormat="1" ht="13" x14ac:dyDescent="0.45">
      <c r="A11" s="57" t="s">
        <v>190</v>
      </c>
      <c r="B11" s="52"/>
      <c r="C11" s="52"/>
      <c r="D11" s="53"/>
      <c r="E11" s="53"/>
      <c r="F11" s="53"/>
      <c r="G11" s="52"/>
      <c r="H11" s="53"/>
      <c r="I11" s="53"/>
      <c r="P11" s="61"/>
    </row>
    <row r="12" spans="1:17" s="50" customFormat="1" ht="13" x14ac:dyDescent="0.45">
      <c r="A12" s="57" t="s">
        <v>191</v>
      </c>
      <c r="B12" s="52"/>
      <c r="C12" s="52"/>
      <c r="D12" s="53"/>
      <c r="E12" s="53"/>
      <c r="F12" s="53"/>
      <c r="G12" s="52"/>
      <c r="H12" s="53"/>
      <c r="I12" s="53"/>
    </row>
    <row r="13" spans="1:17" s="50" customFormat="1" ht="13" x14ac:dyDescent="0.45">
      <c r="A13" s="57" t="s">
        <v>192</v>
      </c>
      <c r="B13" s="52"/>
      <c r="C13" s="52"/>
      <c r="D13" s="53"/>
      <c r="E13" s="53"/>
      <c r="F13" s="53"/>
      <c r="G13" s="52"/>
      <c r="H13" s="53"/>
      <c r="I13" s="53"/>
    </row>
    <row r="14" spans="1:17" s="50" customFormat="1" ht="13" x14ac:dyDescent="0.45">
      <c r="A14" s="57" t="s">
        <v>193</v>
      </c>
      <c r="B14" s="52"/>
      <c r="C14" s="52"/>
      <c r="D14" s="53"/>
      <c r="E14" s="53"/>
      <c r="F14" s="53"/>
      <c r="G14" s="52"/>
      <c r="H14" s="53"/>
      <c r="I14" s="53"/>
    </row>
    <row r="15" spans="1:17" s="50" customFormat="1" ht="13" x14ac:dyDescent="0.45">
      <c r="A15" s="57" t="s">
        <v>194</v>
      </c>
      <c r="B15" s="52"/>
      <c r="C15" s="52"/>
      <c r="D15" s="53"/>
      <c r="E15" s="53"/>
      <c r="F15" s="53"/>
      <c r="G15" s="52"/>
      <c r="H15" s="53"/>
      <c r="I15" s="53"/>
    </row>
    <row r="16" spans="1:17" s="50" customFormat="1" ht="13" x14ac:dyDescent="0.45">
      <c r="A16" s="57" t="s">
        <v>195</v>
      </c>
      <c r="B16" s="52"/>
      <c r="C16" s="52"/>
      <c r="D16" s="53"/>
      <c r="E16" s="53"/>
      <c r="F16" s="53"/>
      <c r="G16" s="52"/>
      <c r="H16" s="53"/>
      <c r="I16" s="53"/>
    </row>
    <row r="17" spans="1:9" s="50" customFormat="1" ht="13" x14ac:dyDescent="0.45">
      <c r="A17" s="57" t="s">
        <v>196</v>
      </c>
      <c r="B17" s="52"/>
      <c r="C17" s="52"/>
      <c r="D17" s="53"/>
      <c r="E17" s="53"/>
      <c r="F17" s="53"/>
      <c r="G17" s="52"/>
      <c r="H17" s="53"/>
      <c r="I17" s="53"/>
    </row>
    <row r="18" spans="1:9" s="50" customFormat="1" ht="13" x14ac:dyDescent="0.45">
      <c r="A18" s="57" t="s">
        <v>197</v>
      </c>
      <c r="B18" s="52"/>
      <c r="C18" s="52"/>
      <c r="D18" s="53"/>
      <c r="E18" s="53"/>
      <c r="F18" s="53"/>
      <c r="G18" s="52"/>
      <c r="H18" s="53"/>
      <c r="I18" s="53"/>
    </row>
    <row r="19" spans="1:9" s="50" customFormat="1" ht="13" x14ac:dyDescent="0.45">
      <c r="A19" s="57" t="s">
        <v>198</v>
      </c>
      <c r="B19" s="52"/>
      <c r="C19" s="52"/>
      <c r="D19" s="53"/>
      <c r="E19" s="53"/>
      <c r="F19" s="53"/>
      <c r="G19" s="52"/>
      <c r="H19" s="53"/>
      <c r="I19" s="53"/>
    </row>
    <row r="20" spans="1:9" s="50" customFormat="1" ht="13" x14ac:dyDescent="0.45">
      <c r="A20" s="57" t="s">
        <v>199</v>
      </c>
      <c r="B20" s="52"/>
      <c r="C20" s="52"/>
      <c r="D20" s="53"/>
      <c r="E20" s="53"/>
      <c r="F20" s="53"/>
      <c r="G20" s="52"/>
      <c r="H20" s="53"/>
      <c r="I20" s="53"/>
    </row>
    <row r="21" spans="1:9" s="50" customFormat="1" ht="13" x14ac:dyDescent="0.45">
      <c r="A21" s="57" t="s">
        <v>200</v>
      </c>
      <c r="B21" s="52"/>
      <c r="C21" s="52"/>
      <c r="D21" s="53"/>
      <c r="E21" s="53"/>
      <c r="F21" s="53"/>
      <c r="G21" s="52"/>
      <c r="H21" s="53"/>
      <c r="I21" s="53"/>
    </row>
    <row r="22" spans="1:9" s="50" customFormat="1" ht="13" x14ac:dyDescent="0.45">
      <c r="A22" s="57" t="s">
        <v>201</v>
      </c>
      <c r="B22" s="52"/>
      <c r="C22" s="52"/>
      <c r="D22" s="53"/>
      <c r="E22" s="53"/>
      <c r="F22" s="53"/>
      <c r="G22" s="52"/>
      <c r="H22" s="53"/>
      <c r="I22" s="53"/>
    </row>
    <row r="23" spans="1:9" s="50" customFormat="1" ht="13" x14ac:dyDescent="0.45">
      <c r="A23" s="57" t="s">
        <v>202</v>
      </c>
      <c r="B23" s="52"/>
      <c r="C23" s="52"/>
      <c r="D23" s="53"/>
      <c r="E23" s="53"/>
      <c r="F23" s="53"/>
      <c r="G23" s="52"/>
      <c r="H23" s="53"/>
      <c r="I23" s="53"/>
    </row>
    <row r="24" spans="1:9" s="50" customFormat="1" ht="13" x14ac:dyDescent="0.45">
      <c r="A24" s="57" t="s">
        <v>203</v>
      </c>
      <c r="B24" s="52"/>
      <c r="C24" s="52"/>
      <c r="D24" s="53"/>
      <c r="E24" s="53"/>
      <c r="F24" s="53"/>
      <c r="G24" s="52"/>
      <c r="H24" s="53"/>
      <c r="I24" s="53"/>
    </row>
    <row r="25" spans="1:9" s="50" customFormat="1" ht="13" x14ac:dyDescent="0.45">
      <c r="A25" s="57" t="s">
        <v>204</v>
      </c>
      <c r="B25" s="52"/>
      <c r="C25" s="52"/>
      <c r="D25" s="53"/>
      <c r="E25" s="53"/>
      <c r="F25" s="53"/>
      <c r="G25" s="52"/>
      <c r="H25" s="53"/>
      <c r="I25" s="53"/>
    </row>
    <row r="26" spans="1:9" s="50" customFormat="1" ht="13" x14ac:dyDescent="0.45">
      <c r="A26" s="57" t="s">
        <v>205</v>
      </c>
      <c r="B26" s="52"/>
      <c r="C26" s="52"/>
      <c r="D26" s="53"/>
      <c r="E26" s="53"/>
      <c r="F26" s="53"/>
      <c r="G26" s="52"/>
      <c r="H26" s="53"/>
      <c r="I26" s="53"/>
    </row>
    <row r="27" spans="1:9" s="50" customFormat="1" ht="13" x14ac:dyDescent="0.45">
      <c r="A27" s="57" t="s">
        <v>206</v>
      </c>
      <c r="B27" s="52"/>
      <c r="C27" s="52"/>
      <c r="D27" s="53"/>
      <c r="E27" s="53"/>
      <c r="F27" s="53"/>
      <c r="G27" s="52"/>
      <c r="H27" s="53"/>
      <c r="I27" s="53"/>
    </row>
    <row r="28" spans="1:9" s="50" customFormat="1" ht="13" x14ac:dyDescent="0.45">
      <c r="A28" s="57" t="s">
        <v>207</v>
      </c>
      <c r="B28" s="52"/>
      <c r="C28" s="52"/>
      <c r="D28" s="53"/>
      <c r="E28" s="53"/>
      <c r="F28" s="53"/>
      <c r="G28" s="52"/>
      <c r="H28" s="53"/>
      <c r="I28" s="53"/>
    </row>
    <row r="29" spans="1:9" s="50" customFormat="1" ht="13" x14ac:dyDescent="0.45">
      <c r="A29" s="57" t="s">
        <v>208</v>
      </c>
      <c r="B29" s="52"/>
      <c r="C29" s="52"/>
      <c r="D29" s="53"/>
      <c r="E29" s="53"/>
      <c r="F29" s="53"/>
      <c r="G29" s="52"/>
      <c r="H29" s="53"/>
      <c r="I29" s="53"/>
    </row>
    <row r="30" spans="1:9" s="50" customFormat="1" ht="13" x14ac:dyDescent="0.45">
      <c r="A30" s="57" t="s">
        <v>209</v>
      </c>
      <c r="B30" s="52"/>
      <c r="C30" s="52"/>
      <c r="D30" s="53"/>
      <c r="E30" s="53"/>
      <c r="F30" s="53"/>
      <c r="G30" s="52"/>
      <c r="H30" s="53"/>
      <c r="I30" s="53"/>
    </row>
    <row r="31" spans="1:9" s="50" customFormat="1" ht="13" x14ac:dyDescent="0.45">
      <c r="A31" s="57" t="s">
        <v>210</v>
      </c>
      <c r="B31" s="52"/>
      <c r="C31" s="52"/>
      <c r="D31" s="53"/>
      <c r="E31" s="53"/>
      <c r="F31" s="53"/>
      <c r="G31" s="52"/>
      <c r="H31" s="53"/>
      <c r="I31" s="53"/>
    </row>
    <row r="32" spans="1:9" s="50" customFormat="1" ht="13" x14ac:dyDescent="0.45">
      <c r="A32" s="57" t="s">
        <v>211</v>
      </c>
      <c r="B32" s="52"/>
      <c r="C32" s="52"/>
      <c r="D32" s="53"/>
      <c r="E32" s="53"/>
      <c r="F32" s="53"/>
      <c r="G32" s="52"/>
      <c r="H32" s="53"/>
      <c r="I32" s="53"/>
    </row>
  </sheetData>
  <conditionalFormatting sqref="B3:I32">
    <cfRule type="expression" dxfId="6" priority="14" stopIfTrue="1">
      <formula>$H3="Closed"</formula>
    </cfRule>
  </conditionalFormatting>
  <dataValidations count="2">
    <dataValidation type="list" allowBlank="1" showInputMessage="1" showErrorMessage="1" sqref="H3:H32" xr:uid="{00000000-0002-0000-0300-000000000000}">
      <formula1>"Action required, Decision required, Clarify, Monitor, Escalate, Escalated, Closed"</formula1>
    </dataValidation>
    <dataValidation type="list" allowBlank="1" showInputMessage="1" showErrorMessage="1" sqref="C3:C32" xr:uid="{068C1185-471E-4811-A610-B2740428BA92}">
      <formula1>"Assumption, Constraint"</formula1>
    </dataValidation>
  </dataValidations>
  <pageMargins left="0.70866141732283472" right="0.70866141732283472" top="0.74803149606299213" bottom="0.74803149606299213" header="0.31496062992125984" footer="0.31496062992125984"/>
  <pageSetup paperSize="9" scale="67" fitToHeight="0" orientation="landscape" r:id="rId1"/>
  <headerFooter>
    <oddHeader>&amp;C&amp;A</oddHeader>
    <oddFooter>&amp;LPrinted &amp;D&amp;C&amp;F&amp;R&amp;P of &amp;N</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pageSetUpPr fitToPage="1"/>
  </sheetPr>
  <dimension ref="A1:L32"/>
  <sheetViews>
    <sheetView showGridLines="0" zoomScale="80" zoomScaleNormal="80" workbookViewId="0">
      <selection activeCell="B3" sqref="B3"/>
    </sheetView>
  </sheetViews>
  <sheetFormatPr defaultColWidth="8.76171875" defaultRowHeight="14.35" x14ac:dyDescent="0.5"/>
  <cols>
    <col min="1" max="1" width="5.1171875" customWidth="1"/>
    <col min="2" max="2" width="11.52734375" customWidth="1"/>
    <col min="3" max="3" width="15.76171875" customWidth="1"/>
    <col min="4" max="4" width="28.1171875" customWidth="1"/>
    <col min="5" max="5" width="34.1171875" customWidth="1"/>
    <col min="6" max="6" width="37" customWidth="1"/>
    <col min="7" max="7" width="11.52734375" customWidth="1"/>
    <col min="8" max="8" width="19.76171875" customWidth="1"/>
    <col min="9" max="9" width="37.46875" customWidth="1"/>
    <col min="10" max="10" width="32.234375" customWidth="1"/>
    <col min="11" max="11" width="19.52734375" customWidth="1"/>
    <col min="12" max="12" width="25.52734375" customWidth="1"/>
  </cols>
  <sheetData>
    <row r="1" spans="1:12" ht="41.1" customHeight="1" x14ac:dyDescent="0.85">
      <c r="A1" s="81" t="s">
        <v>245</v>
      </c>
      <c r="B1" s="4"/>
      <c r="C1" s="4"/>
      <c r="D1" s="4"/>
      <c r="E1" s="4"/>
      <c r="F1" s="4"/>
      <c r="G1" s="4"/>
      <c r="H1" s="4"/>
      <c r="I1" s="4"/>
      <c r="J1" s="4"/>
      <c r="K1" s="4"/>
      <c r="L1" s="4"/>
    </row>
    <row r="2" spans="1:12" ht="57.35" x14ac:dyDescent="0.5">
      <c r="A2" s="42" t="s">
        <v>13</v>
      </c>
      <c r="B2" s="42" t="s">
        <v>11</v>
      </c>
      <c r="C2" s="42" t="s">
        <v>12</v>
      </c>
      <c r="D2" s="42" t="s">
        <v>55</v>
      </c>
      <c r="E2" s="43" t="s">
        <v>47</v>
      </c>
      <c r="F2" s="43" t="s">
        <v>48</v>
      </c>
      <c r="G2" s="43" t="s">
        <v>3</v>
      </c>
      <c r="H2" s="44" t="s">
        <v>287</v>
      </c>
      <c r="I2" s="43" t="s">
        <v>243</v>
      </c>
      <c r="J2" s="43" t="s">
        <v>50</v>
      </c>
      <c r="K2" s="43" t="s">
        <v>49</v>
      </c>
      <c r="L2" s="43" t="s">
        <v>14</v>
      </c>
    </row>
    <row r="3" spans="1:12" s="50" customFormat="1" ht="13" x14ac:dyDescent="0.45">
      <c r="A3" s="51" t="s">
        <v>213</v>
      </c>
      <c r="B3" s="52"/>
      <c r="C3" s="53"/>
      <c r="D3" s="53"/>
      <c r="E3" s="53"/>
      <c r="F3" s="53"/>
      <c r="G3" s="52"/>
      <c r="H3" s="53"/>
      <c r="I3" s="53"/>
      <c r="J3" s="53"/>
      <c r="K3" s="53"/>
      <c r="L3" s="53"/>
    </row>
    <row r="4" spans="1:12" s="50" customFormat="1" ht="13" x14ac:dyDescent="0.45">
      <c r="A4" s="51" t="s">
        <v>214</v>
      </c>
      <c r="B4" s="52"/>
      <c r="C4" s="53"/>
      <c r="D4" s="53"/>
      <c r="E4" s="53"/>
      <c r="F4" s="53"/>
      <c r="G4" s="52"/>
      <c r="H4" s="53"/>
      <c r="I4" s="53"/>
      <c r="J4" s="53"/>
      <c r="K4" s="53"/>
      <c r="L4" s="53"/>
    </row>
    <row r="5" spans="1:12" s="50" customFormat="1" ht="13" x14ac:dyDescent="0.45">
      <c r="A5" s="51" t="s">
        <v>215</v>
      </c>
      <c r="B5" s="52"/>
      <c r="C5" s="53"/>
      <c r="D5" s="53"/>
      <c r="E5" s="53"/>
      <c r="F5" s="53"/>
      <c r="G5" s="52"/>
      <c r="H5" s="53"/>
      <c r="I5" s="53"/>
      <c r="J5" s="53"/>
      <c r="K5" s="53"/>
      <c r="L5" s="53"/>
    </row>
    <row r="6" spans="1:12" s="50" customFormat="1" ht="13" x14ac:dyDescent="0.45">
      <c r="A6" s="51" t="s">
        <v>216</v>
      </c>
      <c r="B6" s="52"/>
      <c r="C6" s="53"/>
      <c r="D6" s="53"/>
      <c r="E6" s="53"/>
      <c r="F6" s="53"/>
      <c r="G6" s="52"/>
      <c r="H6" s="53"/>
      <c r="I6" s="53"/>
      <c r="J6" s="53"/>
      <c r="K6" s="53"/>
      <c r="L6" s="53"/>
    </row>
    <row r="7" spans="1:12" s="50" customFormat="1" ht="13" x14ac:dyDescent="0.45">
      <c r="A7" s="51" t="s">
        <v>217</v>
      </c>
      <c r="B7" s="52"/>
      <c r="C7" s="53"/>
      <c r="D7" s="53"/>
      <c r="E7" s="53"/>
      <c r="F7" s="53"/>
      <c r="G7" s="52"/>
      <c r="H7" s="53"/>
      <c r="I7" s="53"/>
      <c r="J7" s="53"/>
      <c r="K7" s="53"/>
      <c r="L7" s="53"/>
    </row>
    <row r="8" spans="1:12" s="50" customFormat="1" ht="13" x14ac:dyDescent="0.45">
      <c r="A8" s="51" t="s">
        <v>218</v>
      </c>
      <c r="B8" s="52"/>
      <c r="C8" s="53"/>
      <c r="D8" s="53"/>
      <c r="E8" s="53"/>
      <c r="F8" s="53"/>
      <c r="G8" s="52"/>
      <c r="H8" s="53"/>
      <c r="I8" s="53"/>
      <c r="J8" s="53"/>
      <c r="K8" s="53"/>
      <c r="L8" s="53"/>
    </row>
    <row r="9" spans="1:12" s="50" customFormat="1" ht="13" x14ac:dyDescent="0.45">
      <c r="A9" s="51" t="s">
        <v>219</v>
      </c>
      <c r="B9" s="52"/>
      <c r="C9" s="53"/>
      <c r="D9" s="53"/>
      <c r="E9" s="53"/>
      <c r="F9" s="53"/>
      <c r="G9" s="52"/>
      <c r="H9" s="53"/>
      <c r="I9" s="53"/>
      <c r="J9" s="53"/>
      <c r="K9" s="53"/>
      <c r="L9" s="53"/>
    </row>
    <row r="10" spans="1:12" s="50" customFormat="1" ht="13" x14ac:dyDescent="0.45">
      <c r="A10" s="51" t="s">
        <v>220</v>
      </c>
      <c r="B10" s="52"/>
      <c r="C10" s="53"/>
      <c r="D10" s="53"/>
      <c r="E10" s="53"/>
      <c r="F10" s="53"/>
      <c r="G10" s="52"/>
      <c r="H10" s="53"/>
      <c r="I10" s="53"/>
      <c r="J10" s="53"/>
      <c r="K10" s="53"/>
      <c r="L10" s="53"/>
    </row>
    <row r="11" spans="1:12" s="50" customFormat="1" ht="13" x14ac:dyDescent="0.45">
      <c r="A11" s="51" t="s">
        <v>221</v>
      </c>
      <c r="B11" s="52"/>
      <c r="C11" s="53"/>
      <c r="D11" s="53"/>
      <c r="E11" s="53"/>
      <c r="F11" s="53"/>
      <c r="G11" s="52"/>
      <c r="H11" s="53"/>
      <c r="I11" s="53"/>
      <c r="J11" s="53"/>
      <c r="K11" s="53"/>
      <c r="L11" s="53"/>
    </row>
    <row r="12" spans="1:12" s="50" customFormat="1" ht="13" x14ac:dyDescent="0.45">
      <c r="A12" s="51" t="s">
        <v>222</v>
      </c>
      <c r="B12" s="52"/>
      <c r="C12" s="53"/>
      <c r="D12" s="53"/>
      <c r="E12" s="53"/>
      <c r="F12" s="53"/>
      <c r="G12" s="52"/>
      <c r="H12" s="53"/>
      <c r="I12" s="53"/>
      <c r="J12" s="53"/>
      <c r="K12" s="53"/>
      <c r="L12" s="53"/>
    </row>
    <row r="13" spans="1:12" s="50" customFormat="1" ht="13" x14ac:dyDescent="0.45">
      <c r="A13" s="51" t="s">
        <v>223</v>
      </c>
      <c r="B13" s="52"/>
      <c r="C13" s="53"/>
      <c r="D13" s="53"/>
      <c r="E13" s="53"/>
      <c r="F13" s="53"/>
      <c r="G13" s="52"/>
      <c r="H13" s="53"/>
      <c r="I13" s="53"/>
      <c r="J13" s="53"/>
      <c r="K13" s="53"/>
      <c r="L13" s="53"/>
    </row>
    <row r="14" spans="1:12" s="50" customFormat="1" ht="13" x14ac:dyDescent="0.45">
      <c r="A14" s="51" t="s">
        <v>224</v>
      </c>
      <c r="B14" s="52"/>
      <c r="C14" s="53"/>
      <c r="D14" s="53"/>
      <c r="E14" s="53"/>
      <c r="F14" s="53"/>
      <c r="G14" s="52"/>
      <c r="H14" s="53"/>
      <c r="I14" s="53"/>
      <c r="J14" s="53"/>
      <c r="K14" s="53"/>
      <c r="L14" s="53"/>
    </row>
    <row r="15" spans="1:12" s="50" customFormat="1" ht="13" x14ac:dyDescent="0.45">
      <c r="A15" s="51" t="s">
        <v>225</v>
      </c>
      <c r="B15" s="52"/>
      <c r="C15" s="53"/>
      <c r="D15" s="53"/>
      <c r="E15" s="53"/>
      <c r="F15" s="53"/>
      <c r="G15" s="52"/>
      <c r="H15" s="53"/>
      <c r="I15" s="53"/>
      <c r="J15" s="53"/>
      <c r="K15" s="53"/>
      <c r="L15" s="53"/>
    </row>
    <row r="16" spans="1:12" s="50" customFormat="1" ht="13" x14ac:dyDescent="0.45">
      <c r="A16" s="51" t="s">
        <v>226</v>
      </c>
      <c r="B16" s="52"/>
      <c r="C16" s="53"/>
      <c r="D16" s="53"/>
      <c r="E16" s="53"/>
      <c r="F16" s="53"/>
      <c r="G16" s="52"/>
      <c r="H16" s="53"/>
      <c r="I16" s="53"/>
      <c r="J16" s="53"/>
      <c r="K16" s="53"/>
      <c r="L16" s="53"/>
    </row>
    <row r="17" spans="1:12" s="50" customFormat="1" ht="13" x14ac:dyDescent="0.45">
      <c r="A17" s="51" t="s">
        <v>227</v>
      </c>
      <c r="B17" s="52"/>
      <c r="C17" s="53"/>
      <c r="D17" s="53"/>
      <c r="E17" s="53"/>
      <c r="F17" s="53"/>
      <c r="G17" s="52"/>
      <c r="H17" s="53"/>
      <c r="I17" s="53"/>
      <c r="J17" s="53"/>
      <c r="K17" s="53"/>
      <c r="L17" s="53"/>
    </row>
    <row r="18" spans="1:12" s="50" customFormat="1" ht="13" x14ac:dyDescent="0.45">
      <c r="A18" s="51" t="s">
        <v>228</v>
      </c>
      <c r="B18" s="52"/>
      <c r="C18" s="53"/>
      <c r="D18" s="53"/>
      <c r="E18" s="53"/>
      <c r="F18" s="53"/>
      <c r="G18" s="52"/>
      <c r="H18" s="53"/>
      <c r="I18" s="53"/>
      <c r="J18" s="53"/>
      <c r="K18" s="53"/>
      <c r="L18" s="53"/>
    </row>
    <row r="19" spans="1:12" s="50" customFormat="1" ht="13" x14ac:dyDescent="0.45">
      <c r="A19" s="51" t="s">
        <v>229</v>
      </c>
      <c r="B19" s="52"/>
      <c r="C19" s="53"/>
      <c r="D19" s="53"/>
      <c r="E19" s="53"/>
      <c r="F19" s="53"/>
      <c r="G19" s="52"/>
      <c r="H19" s="53"/>
      <c r="I19" s="53"/>
      <c r="J19" s="53"/>
      <c r="K19" s="53"/>
      <c r="L19" s="53"/>
    </row>
    <row r="20" spans="1:12" s="50" customFormat="1" ht="13" x14ac:dyDescent="0.45">
      <c r="A20" s="51" t="s">
        <v>230</v>
      </c>
      <c r="B20" s="52"/>
      <c r="C20" s="53"/>
      <c r="D20" s="53"/>
      <c r="E20" s="53"/>
      <c r="F20" s="53"/>
      <c r="G20" s="52"/>
      <c r="H20" s="53"/>
      <c r="I20" s="53"/>
      <c r="J20" s="53"/>
      <c r="K20" s="53"/>
      <c r="L20" s="53"/>
    </row>
    <row r="21" spans="1:12" s="50" customFormat="1" ht="13" x14ac:dyDescent="0.45">
      <c r="A21" s="51" t="s">
        <v>231</v>
      </c>
      <c r="B21" s="52"/>
      <c r="C21" s="53"/>
      <c r="D21" s="53"/>
      <c r="E21" s="53"/>
      <c r="F21" s="53"/>
      <c r="G21" s="52"/>
      <c r="H21" s="53"/>
      <c r="I21" s="53"/>
      <c r="J21" s="53"/>
      <c r="K21" s="53"/>
      <c r="L21" s="53"/>
    </row>
    <row r="22" spans="1:12" s="50" customFormat="1" ht="13" x14ac:dyDescent="0.45">
      <c r="A22" s="51" t="s">
        <v>232</v>
      </c>
      <c r="B22" s="52"/>
      <c r="C22" s="53"/>
      <c r="D22" s="53"/>
      <c r="E22" s="53"/>
      <c r="F22" s="53"/>
      <c r="G22" s="52"/>
      <c r="H22" s="53"/>
      <c r="I22" s="53"/>
      <c r="J22" s="53"/>
      <c r="K22" s="53"/>
      <c r="L22" s="53"/>
    </row>
    <row r="23" spans="1:12" s="50" customFormat="1" ht="13" x14ac:dyDescent="0.45">
      <c r="A23" s="51" t="s">
        <v>233</v>
      </c>
      <c r="B23" s="52"/>
      <c r="C23" s="53"/>
      <c r="D23" s="53"/>
      <c r="E23" s="53"/>
      <c r="F23" s="53"/>
      <c r="G23" s="52"/>
      <c r="H23" s="53"/>
      <c r="I23" s="53"/>
      <c r="J23" s="53"/>
      <c r="K23" s="53"/>
      <c r="L23" s="53"/>
    </row>
    <row r="24" spans="1:12" s="50" customFormat="1" ht="13" x14ac:dyDescent="0.45">
      <c r="A24" s="51" t="s">
        <v>234</v>
      </c>
      <c r="B24" s="52"/>
      <c r="C24" s="53"/>
      <c r="D24" s="53"/>
      <c r="E24" s="53"/>
      <c r="F24" s="53"/>
      <c r="G24" s="52"/>
      <c r="H24" s="53"/>
      <c r="I24" s="53"/>
      <c r="J24" s="53"/>
      <c r="K24" s="53"/>
      <c r="L24" s="53"/>
    </row>
    <row r="25" spans="1:12" s="50" customFormat="1" ht="13" x14ac:dyDescent="0.45">
      <c r="A25" s="51" t="s">
        <v>235</v>
      </c>
      <c r="B25" s="52"/>
      <c r="C25" s="53"/>
      <c r="D25" s="53"/>
      <c r="E25" s="53"/>
      <c r="F25" s="53"/>
      <c r="G25" s="52"/>
      <c r="H25" s="53"/>
      <c r="I25" s="53"/>
      <c r="J25" s="53"/>
      <c r="K25" s="53"/>
      <c r="L25" s="53"/>
    </row>
    <row r="26" spans="1:12" s="50" customFormat="1" ht="13" x14ac:dyDescent="0.45">
      <c r="A26" s="51" t="s">
        <v>236</v>
      </c>
      <c r="B26" s="52"/>
      <c r="C26" s="53"/>
      <c r="D26" s="53"/>
      <c r="E26" s="53"/>
      <c r="F26" s="53"/>
      <c r="G26" s="52"/>
      <c r="H26" s="53"/>
      <c r="I26" s="53"/>
      <c r="J26" s="53"/>
      <c r="K26" s="53"/>
      <c r="L26" s="53"/>
    </row>
    <row r="27" spans="1:12" s="50" customFormat="1" ht="13" x14ac:dyDescent="0.45">
      <c r="A27" s="51" t="s">
        <v>237</v>
      </c>
      <c r="B27" s="52"/>
      <c r="C27" s="53"/>
      <c r="D27" s="53"/>
      <c r="E27" s="53"/>
      <c r="F27" s="53"/>
      <c r="G27" s="52"/>
      <c r="H27" s="53"/>
      <c r="I27" s="53"/>
      <c r="J27" s="53"/>
      <c r="K27" s="53"/>
      <c r="L27" s="53"/>
    </row>
    <row r="28" spans="1:12" s="50" customFormat="1" ht="13" x14ac:dyDescent="0.45">
      <c r="A28" s="51" t="s">
        <v>238</v>
      </c>
      <c r="B28" s="52"/>
      <c r="C28" s="53"/>
      <c r="D28" s="53"/>
      <c r="E28" s="53"/>
      <c r="F28" s="53"/>
      <c r="G28" s="52"/>
      <c r="H28" s="53"/>
      <c r="I28" s="53"/>
      <c r="J28" s="53"/>
      <c r="K28" s="53"/>
      <c r="L28" s="53"/>
    </row>
    <row r="29" spans="1:12" s="50" customFormat="1" ht="13" x14ac:dyDescent="0.45">
      <c r="A29" s="51" t="s">
        <v>239</v>
      </c>
      <c r="B29" s="52"/>
      <c r="C29" s="53"/>
      <c r="D29" s="53"/>
      <c r="E29" s="53"/>
      <c r="F29" s="53"/>
      <c r="G29" s="52"/>
      <c r="H29" s="53"/>
      <c r="I29" s="53"/>
      <c r="J29" s="53"/>
      <c r="K29" s="53"/>
      <c r="L29" s="53"/>
    </row>
    <row r="30" spans="1:12" s="50" customFormat="1" ht="13" x14ac:dyDescent="0.45">
      <c r="A30" s="51" t="s">
        <v>240</v>
      </c>
      <c r="B30" s="52"/>
      <c r="C30" s="53"/>
      <c r="D30" s="53"/>
      <c r="E30" s="53"/>
      <c r="F30" s="53"/>
      <c r="G30" s="52"/>
      <c r="H30" s="53"/>
      <c r="I30" s="53"/>
      <c r="J30" s="53"/>
      <c r="K30" s="53"/>
      <c r="L30" s="53"/>
    </row>
    <row r="31" spans="1:12" s="50" customFormat="1" ht="13" x14ac:dyDescent="0.45">
      <c r="A31" s="51" t="s">
        <v>241</v>
      </c>
      <c r="B31" s="52"/>
      <c r="C31" s="53"/>
      <c r="D31" s="53"/>
      <c r="E31" s="53"/>
      <c r="F31" s="53"/>
      <c r="G31" s="52"/>
      <c r="H31" s="53"/>
      <c r="I31" s="53"/>
      <c r="J31" s="53"/>
      <c r="K31" s="53"/>
      <c r="L31" s="53"/>
    </row>
    <row r="32" spans="1:12" s="50" customFormat="1" ht="13" x14ac:dyDescent="0.45">
      <c r="A32" s="51" t="s">
        <v>242</v>
      </c>
      <c r="B32" s="52"/>
      <c r="C32" s="53"/>
      <c r="D32" s="53"/>
      <c r="E32" s="53"/>
      <c r="F32" s="53"/>
      <c r="G32" s="52"/>
      <c r="H32" s="53"/>
      <c r="I32" s="53"/>
      <c r="J32" s="53"/>
      <c r="K32" s="53"/>
      <c r="L32" s="53"/>
    </row>
  </sheetData>
  <conditionalFormatting sqref="B3:L32">
    <cfRule type="expression" dxfId="5" priority="1" stopIfTrue="1">
      <formula>$H3="Closed"</formula>
    </cfRule>
  </conditionalFormatting>
  <dataValidations count="1">
    <dataValidation type="list" allowBlank="1" showInputMessage="1" showErrorMessage="1" sqref="H3:H32" xr:uid="{00000000-0002-0000-0900-000000000000}">
      <formula1>"Action required, Decision required, Clarify, Monitor, Escalate, Escalated, Closed"</formula1>
    </dataValidation>
  </dataValidations>
  <pageMargins left="0.70866141732283472" right="0.70866141732283472" top="0.74803149606299213" bottom="0.74803149606299213" header="0.31496062992125984" footer="0.31496062992125984"/>
  <pageSetup paperSize="9" scale="52" fitToHeight="0" orientation="landscape" r:id="rId1"/>
  <headerFooter>
    <oddHeader>&amp;C&amp;A</oddHeader>
    <oddFooter>&amp;LPrinted &amp;D&amp;C&amp;F&amp;R&amp;P of &amp;N</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499984740745262"/>
  </sheetPr>
  <dimension ref="A1:H41"/>
  <sheetViews>
    <sheetView zoomScaleNormal="100" workbookViewId="0">
      <selection activeCell="C45" sqref="C45"/>
    </sheetView>
  </sheetViews>
  <sheetFormatPr defaultRowHeight="14.35" x14ac:dyDescent="0.5"/>
  <cols>
    <col min="1" max="1" width="20.17578125" bestFit="1" customWidth="1"/>
    <col min="2" max="8" width="21.3515625" customWidth="1"/>
  </cols>
  <sheetData>
    <row r="1" spans="1:8" x14ac:dyDescent="0.5">
      <c r="A1" s="15"/>
      <c r="B1" s="15" t="s">
        <v>23</v>
      </c>
      <c r="C1" s="15" t="s">
        <v>19</v>
      </c>
      <c r="D1" s="15" t="s">
        <v>379</v>
      </c>
      <c r="E1" s="15" t="s">
        <v>20</v>
      </c>
      <c r="F1" s="6" t="s">
        <v>21</v>
      </c>
      <c r="G1" s="6" t="s">
        <v>27</v>
      </c>
      <c r="H1" s="6" t="s">
        <v>22</v>
      </c>
    </row>
    <row r="2" spans="1:8" x14ac:dyDescent="0.5">
      <c r="A2" s="16" t="s">
        <v>17</v>
      </c>
      <c r="B2" s="16">
        <f>COUNTIF(Risks[RADICAL status],A2)</f>
        <v>0</v>
      </c>
      <c r="C2" s="17">
        <f>COUNTIF(Actions[RADICAL status],A2)</f>
        <v>0</v>
      </c>
      <c r="D2" s="17">
        <f>COUNTIF(List1_1[RADICAL status],A2)</f>
        <v>1</v>
      </c>
      <c r="E2" s="17">
        <f>COUNTIF(Issues[RADICAL status],A2)</f>
        <v>0</v>
      </c>
      <c r="F2" s="17">
        <f>COUNTIF(Changes[RADICAL status],A2)</f>
        <v>0</v>
      </c>
      <c r="G2" s="17">
        <f>COUNTIF(Assumptions[RADICAL status],A2)</f>
        <v>0</v>
      </c>
      <c r="H2" s="17">
        <f>COUNTIF(LessonsLearned[RADICAL status],A2)</f>
        <v>0</v>
      </c>
    </row>
    <row r="3" spans="1:8" x14ac:dyDescent="0.5">
      <c r="A3" s="16" t="s">
        <v>24</v>
      </c>
      <c r="B3" s="16">
        <f>COUNTIF(Risks[RADICAL status],A3)</f>
        <v>0</v>
      </c>
      <c r="C3" s="17">
        <f>COUNTIF(Actions[RADICAL status],A3)</f>
        <v>0</v>
      </c>
      <c r="D3" s="17">
        <f>COUNTIF(List1_1[RADICAL status],A3)</f>
        <v>0</v>
      </c>
      <c r="E3" s="17">
        <f>COUNTIF(Issues[RADICAL status],A3)</f>
        <v>0</v>
      </c>
      <c r="F3" s="17">
        <f>COUNTIF(Changes[RADICAL status],A3)</f>
        <v>0</v>
      </c>
      <c r="G3" s="17">
        <f>COUNTIF(Assumptions[RADICAL status],A3)</f>
        <v>0</v>
      </c>
      <c r="H3" s="17">
        <f>COUNTIF(LessonsLearned[RADICAL status],A3)</f>
        <v>0</v>
      </c>
    </row>
    <row r="4" spans="1:8" x14ac:dyDescent="0.5">
      <c r="A4" s="16" t="s">
        <v>288</v>
      </c>
      <c r="B4" s="16">
        <f>COUNTIF(Risks[RADICAL status],A4)</f>
        <v>0</v>
      </c>
      <c r="C4" s="17">
        <f>COUNTIF(Actions[RADICAL status],A4)</f>
        <v>0</v>
      </c>
      <c r="D4" s="17">
        <f>COUNTIF(List1_1[RADICAL status],A4)</f>
        <v>0</v>
      </c>
      <c r="E4" s="17">
        <f>COUNTIF(Issues[RADICAL status],A4)</f>
        <v>0</v>
      </c>
      <c r="F4" s="17">
        <f>COUNTIF(Changes[RADICAL status],A4)</f>
        <v>0</v>
      </c>
      <c r="G4" s="17">
        <f>COUNTIF(Assumptions[RADICAL status],A4)</f>
        <v>0</v>
      </c>
      <c r="H4" s="17">
        <f>COUNTIF(LessonsLearned[RADICAL status],A4)</f>
        <v>0</v>
      </c>
    </row>
    <row r="5" spans="1:8" ht="14.7" thickBot="1" x14ac:dyDescent="0.55000000000000004">
      <c r="A5" s="23" t="s">
        <v>289</v>
      </c>
      <c r="B5" s="23">
        <f>COUNTIF(Risks[RADICAL status],A5)</f>
        <v>0</v>
      </c>
      <c r="C5" s="24">
        <f>COUNTIF(Actions[RADICAL status],A5)</f>
        <v>0</v>
      </c>
      <c r="D5" s="24">
        <f>COUNTIF(List1_1[RADICAL status],A5)</f>
        <v>0</v>
      </c>
      <c r="E5" s="24">
        <f>COUNTIF(Issues[RADICAL status],A5)</f>
        <v>0</v>
      </c>
      <c r="F5" s="24">
        <f>COUNTIF(Changes[RADICAL status],A5)</f>
        <v>0</v>
      </c>
      <c r="G5" s="24">
        <f>COUNTIF(Assumptions[RADICAL status],A5)</f>
        <v>0</v>
      </c>
      <c r="H5" s="24">
        <f>COUNTIF(LessonsLearned[RADICAL status],A5)</f>
        <v>0</v>
      </c>
    </row>
    <row r="6" spans="1:8" x14ac:dyDescent="0.5">
      <c r="A6" s="16" t="s">
        <v>25</v>
      </c>
      <c r="B6" s="16">
        <f>COUNTIF(Risks[RADICAL status],A6)</f>
        <v>0</v>
      </c>
      <c r="C6" s="17">
        <f>COUNTIF(Actions[RADICAL status],A6)</f>
        <v>0</v>
      </c>
      <c r="D6" s="17">
        <f>COUNTIF(List1_1[RADICAL status],A6)</f>
        <v>0</v>
      </c>
      <c r="E6" s="17">
        <f>COUNTIF(Issues[RADICAL status],A6)</f>
        <v>0</v>
      </c>
      <c r="F6" s="17">
        <f>COUNTIF(Changes[RADICAL status],A6)</f>
        <v>0</v>
      </c>
      <c r="G6" s="17">
        <f>COUNTIF(Assumptions[RADICAL status],A6)</f>
        <v>0</v>
      </c>
      <c r="H6" s="17">
        <f>COUNTIF(LessonsLearned[RADICAL status],A6)</f>
        <v>0</v>
      </c>
    </row>
    <row r="7" spans="1:8" x14ac:dyDescent="0.5">
      <c r="A7" s="18" t="s">
        <v>26</v>
      </c>
      <c r="B7" s="16">
        <f>COUNTIF(Risks[RADICAL status],A7)</f>
        <v>0</v>
      </c>
      <c r="C7" s="17">
        <f>COUNTIF(Actions[RADICAL status],A7)</f>
        <v>0</v>
      </c>
      <c r="D7" s="17">
        <f>COUNTIF(List1_1[RADICAL status],A7)</f>
        <v>0</v>
      </c>
      <c r="E7" s="17">
        <f>COUNTIF(Issues[RADICAL status],A7)</f>
        <v>0</v>
      </c>
      <c r="F7" s="17">
        <f>COUNTIF(Changes[RADICAL status],A7)</f>
        <v>0</v>
      </c>
      <c r="G7" s="17">
        <f>COUNTIF(Assumptions[RADICAL status],A7)</f>
        <v>0</v>
      </c>
      <c r="H7" s="17">
        <f>COUNTIF(LessonsLearned[RADICAL status],A7)</f>
        <v>0</v>
      </c>
    </row>
    <row r="8" spans="1:8" x14ac:dyDescent="0.5">
      <c r="A8" s="18" t="s">
        <v>18</v>
      </c>
      <c r="B8" s="16">
        <f>COUNTIF(Risks[RADICAL status],A8)</f>
        <v>0</v>
      </c>
      <c r="C8" s="17">
        <f>COUNTIF(Actions[RADICAL status],A8)</f>
        <v>0</v>
      </c>
      <c r="D8" s="17">
        <f>COUNTIF(List1_1[RADICAL status],A8)</f>
        <v>0</v>
      </c>
      <c r="E8" s="17">
        <f>COUNTIF(Issues[RADICAL status],A8)</f>
        <v>0</v>
      </c>
      <c r="F8" s="17">
        <f>COUNTIF(Changes[RADICAL status],A8)</f>
        <v>0</v>
      </c>
      <c r="G8" s="17">
        <f>COUNTIF(Assumptions[RADICAL status],A8)</f>
        <v>0</v>
      </c>
      <c r="H8" s="17">
        <f>COUNTIF(LessonsLearned[RADICAL status],A8)</f>
        <v>0</v>
      </c>
    </row>
    <row r="11" spans="1:8" x14ac:dyDescent="0.5">
      <c r="A11" s="98" t="s">
        <v>264</v>
      </c>
    </row>
    <row r="12" spans="1:8" x14ac:dyDescent="0.5">
      <c r="D12" s="27" t="s">
        <v>31</v>
      </c>
      <c r="E12" s="27"/>
      <c r="F12" s="27"/>
      <c r="G12" s="27"/>
      <c r="H12" s="27"/>
    </row>
    <row r="13" spans="1:8" x14ac:dyDescent="0.5">
      <c r="A13" s="28" t="s">
        <v>30</v>
      </c>
      <c r="B13" s="28"/>
      <c r="C13" s="28"/>
      <c r="D13" s="27" t="s">
        <v>37</v>
      </c>
      <c r="E13" s="27" t="s">
        <v>38</v>
      </c>
      <c r="F13" s="27" t="s">
        <v>39</v>
      </c>
      <c r="G13" s="27" t="s">
        <v>40</v>
      </c>
      <c r="H13" s="27" t="s">
        <v>44</v>
      </c>
    </row>
    <row r="14" spans="1:8" x14ac:dyDescent="0.5">
      <c r="A14" s="28"/>
      <c r="B14" s="28"/>
      <c r="C14" s="28" t="s">
        <v>32</v>
      </c>
      <c r="D14" s="30" t="s">
        <v>42</v>
      </c>
      <c r="E14" s="30" t="s">
        <v>42</v>
      </c>
      <c r="F14" s="31" t="s">
        <v>43</v>
      </c>
      <c r="G14" s="104" t="s">
        <v>44</v>
      </c>
      <c r="H14" s="104" t="s">
        <v>44</v>
      </c>
    </row>
    <row r="15" spans="1:8" x14ac:dyDescent="0.5">
      <c r="A15" s="28"/>
      <c r="B15" s="28"/>
      <c r="C15" s="28" t="s">
        <v>33</v>
      </c>
      <c r="D15" s="29" t="s">
        <v>41</v>
      </c>
      <c r="E15" s="30" t="s">
        <v>42</v>
      </c>
      <c r="F15" s="31" t="s">
        <v>43</v>
      </c>
      <c r="G15" s="31" t="s">
        <v>43</v>
      </c>
      <c r="H15" s="104" t="s">
        <v>44</v>
      </c>
    </row>
    <row r="16" spans="1:8" x14ac:dyDescent="0.5">
      <c r="A16" s="28"/>
      <c r="B16" s="28"/>
      <c r="C16" s="28" t="s">
        <v>34</v>
      </c>
      <c r="D16" s="29" t="s">
        <v>41</v>
      </c>
      <c r="E16" s="29" t="s">
        <v>41</v>
      </c>
      <c r="F16" s="30" t="s">
        <v>42</v>
      </c>
      <c r="G16" s="31" t="s">
        <v>43</v>
      </c>
      <c r="H16" s="104" t="s">
        <v>44</v>
      </c>
    </row>
    <row r="17" spans="1:8" x14ac:dyDescent="0.5">
      <c r="A17" s="28"/>
      <c r="B17" s="28"/>
      <c r="C17" s="28" t="s">
        <v>35</v>
      </c>
      <c r="D17" s="29" t="s">
        <v>41</v>
      </c>
      <c r="E17" s="29" t="s">
        <v>41</v>
      </c>
      <c r="F17" s="30" t="s">
        <v>42</v>
      </c>
      <c r="G17" s="31" t="s">
        <v>43</v>
      </c>
      <c r="H17" s="31" t="s">
        <v>43</v>
      </c>
    </row>
    <row r="18" spans="1:8" x14ac:dyDescent="0.5">
      <c r="A18" s="28"/>
      <c r="B18" s="28"/>
      <c r="C18" s="28" t="s">
        <v>36</v>
      </c>
      <c r="D18" s="29" t="s">
        <v>41</v>
      </c>
      <c r="E18" s="29" t="s">
        <v>41</v>
      </c>
      <c r="F18" s="30" t="s">
        <v>42</v>
      </c>
      <c r="G18" s="30" t="s">
        <v>42</v>
      </c>
      <c r="H18" s="31" t="s">
        <v>43</v>
      </c>
    </row>
    <row r="20" spans="1:8" x14ac:dyDescent="0.5">
      <c r="A20" s="98" t="s">
        <v>253</v>
      </c>
    </row>
    <row r="21" spans="1:8" ht="14.7" thickBot="1" x14ac:dyDescent="0.55000000000000004">
      <c r="A21" t="s">
        <v>278</v>
      </c>
      <c r="B21" t="s">
        <v>280</v>
      </c>
      <c r="C21" t="s">
        <v>279</v>
      </c>
    </row>
    <row r="22" spans="1:8" ht="50.7" x14ac:dyDescent="0.5">
      <c r="A22" s="32" t="s">
        <v>44</v>
      </c>
      <c r="B22" s="35" t="s">
        <v>327</v>
      </c>
      <c r="C22" s="36" t="s">
        <v>332</v>
      </c>
    </row>
    <row r="23" spans="1:8" ht="38" x14ac:dyDescent="0.5">
      <c r="A23" s="33" t="s">
        <v>43</v>
      </c>
      <c r="B23" s="25" t="s">
        <v>331</v>
      </c>
      <c r="C23" s="37" t="s">
        <v>276</v>
      </c>
      <c r="E23" s="25"/>
    </row>
    <row r="24" spans="1:8" ht="38" x14ac:dyDescent="0.5">
      <c r="A24" s="33" t="s">
        <v>42</v>
      </c>
      <c r="B24" s="25" t="s">
        <v>328</v>
      </c>
      <c r="C24" s="37" t="s">
        <v>330</v>
      </c>
      <c r="E24" s="25"/>
    </row>
    <row r="25" spans="1:8" ht="51" thickBot="1" x14ac:dyDescent="0.55000000000000004">
      <c r="A25" s="34" t="s">
        <v>41</v>
      </c>
      <c r="B25" s="38" t="s">
        <v>329</v>
      </c>
      <c r="C25" s="39" t="s">
        <v>277</v>
      </c>
      <c r="E25" s="25"/>
    </row>
    <row r="27" spans="1:8" x14ac:dyDescent="0.5">
      <c r="A27" s="98" t="s">
        <v>252</v>
      </c>
    </row>
    <row r="28" spans="1:8" x14ac:dyDescent="0.5">
      <c r="A28" s="97" t="s">
        <v>254</v>
      </c>
    </row>
    <row r="29" spans="1:8" x14ac:dyDescent="0.5">
      <c r="A29" t="s">
        <v>255</v>
      </c>
    </row>
    <row r="30" spans="1:8" x14ac:dyDescent="0.5">
      <c r="A30" t="s">
        <v>256</v>
      </c>
    </row>
    <row r="31" spans="1:8" x14ac:dyDescent="0.5">
      <c r="A31" t="s">
        <v>257</v>
      </c>
    </row>
    <row r="32" spans="1:8" x14ac:dyDescent="0.5">
      <c r="A32" t="s">
        <v>258</v>
      </c>
    </row>
    <row r="33" spans="1:1" x14ac:dyDescent="0.5">
      <c r="A33" t="s">
        <v>259</v>
      </c>
    </row>
    <row r="34" spans="1:1" x14ac:dyDescent="0.5">
      <c r="A34" t="s">
        <v>260</v>
      </c>
    </row>
    <row r="35" spans="1:1" x14ac:dyDescent="0.5">
      <c r="A35" t="s">
        <v>261</v>
      </c>
    </row>
    <row r="36" spans="1:1" x14ac:dyDescent="0.5">
      <c r="A36" t="s">
        <v>262</v>
      </c>
    </row>
    <row r="37" spans="1:1" x14ac:dyDescent="0.5">
      <c r="A37" t="s">
        <v>263</v>
      </c>
    </row>
    <row r="39" spans="1:1" x14ac:dyDescent="0.5">
      <c r="A39" s="98" t="s">
        <v>268</v>
      </c>
    </row>
    <row r="40" spans="1:1" x14ac:dyDescent="0.5">
      <c r="A40" t="s">
        <v>266</v>
      </c>
    </row>
    <row r="41" spans="1:1" x14ac:dyDescent="0.5">
      <c r="A41" t="s">
        <v>267</v>
      </c>
    </row>
  </sheetData>
  <conditionalFormatting sqref="B22:C25 E23:E25 A28">
    <cfRule type="cellIs" dxfId="4" priority="1" operator="equal">
      <formula>"Extreme"</formula>
    </cfRule>
    <cfRule type="cellIs" dxfId="3" priority="2" operator="equal">
      <formula>"High"</formula>
    </cfRule>
    <cfRule type="cellIs" dxfId="2" priority="3" operator="equal">
      <formula>"Medium"</formula>
    </cfRule>
    <cfRule type="cellIs" dxfId="1" priority="4" operator="equal">
      <formula>"Low"</formula>
    </cfRule>
  </conditionalFormatting>
  <pageMargins left="0.7" right="0.7" top="0.75" bottom="0.75" header="0.3" footer="0.3"/>
  <pageSetup paperSize="9" scale="96" orientation="portrait" r:id="rId1"/>
  <headerFooter>
    <oddHeader>&amp;C&amp;A</oddHeader>
    <oddFooter>&amp;LPrinted &amp;D&amp;C&amp;F&amp;R&amp;P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c D A A B Q S w M E F A A C A A g A N 2 I 9 T 9 M d Z 2 i n A A A A + A A A A B I A H A B D b 2 5 m a W c v U G F j a 2 F n Z S 5 4 b W w g o h g A K K A U A A A A A A A A A A A A A A A A A A A A A A A A A A A A h Y 8 x D o I w G E a v Q r r T l g p q y E + J c Z X E x G h c G 6 j Q C M X Q Y r m b g 0 f y C p I o 6 u b 4 v b z h f Y / b H d K h q b 2 r 7 I x q d Y I C T J E n d d 4 W S p c J 6 u 3 J X 6 K U w 1 b k Z 1 F K b 5 S 1 i Q d T J K i y 9 h I T 4 p z D b o b b r i S M 0 o A c s 8 0 u r 2 Q j 0 E d W / 2 V f a W O F z i X i c H j F c I Y X D E d R N M d h G A C Z M G R K f x U 2 F m M K 5 A f C u q 9 t 3 0 k u t b / a A 5 k m k P c L / g R Q S w M E F A A C A A g A N 2 I 9 T 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D d i P U 8 o i k e 4 D g A A A B E A A A A T A B w A R m 9 y b X V s Y X M v U 2 V j d G l v b j E u b S C i G A A o o B Q A A A A A A A A A A A A A A A A A A A A A A A A A A A A r T k 0 u y c z P U w i G 0 I b W A F B L A Q I t A B Q A A g A I A D d i P U / T H W d o p w A A A P g A A A A S A A A A A A A A A A A A A A A A A A A A A A B D b 2 5 m a W c v U G F j a 2 F n Z S 5 4 b W x Q S w E C L Q A U A A I A C A A 3 Y j 1 P D 8 r p q 6 Q A A A D p A A A A E w A A A A A A A A A A A A A A A A D z A A A A W 0 N v b n R l b n R f V H l w Z X N d L n h t b F B L A Q I t A B Q A A g A I A D d i P U 8 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B e b P o i Q H D e T b n 8 G t A w o B n 7 A A A A A A I A A A A A A B B m A A A A A Q A A I A A A A J R o H H e b a / y k 2 5 U e n v + x z t h 3 Z M M M e i D i E T A P u U S w 2 u V h A A A A A A 6 A A A A A A g A A I A A A A C h I K K E Z 6 D B P + E a Q r u n p 2 N o s b R Z 6 2 H d 5 5 V J l t 7 V O g g M i U A A A A J S N 7 U 7 h n s I t q x R 2 J O v d O r c X k t B S 5 s o t q B h D k K f X P / k Z g I P S H A 9 Y u Q M t i v w A 8 g D D f 2 v p 0 v w v e X K I f 6 b O L h s P n 4 q k p Z P v v y x O 4 c q J g m m I 4 P t B Q A A A A H 9 5 p X 0 3 A J 5 H H R G 9 n J 4 7 / 0 p V f o s P 6 V X E Y 2 c N I W O 5 w r 5 + F k 1 s k D d P e w t f / h 9 O v g Q h t A 2 f q Q j g A i g 4 I I u t R h X k e V I = < / D a t a M a s h u p > 
</file>

<file path=customXml/item2.xml><?xml version="1.0" encoding="utf-8"?>
<ct:contentTypeSchema xmlns:ct="http://schemas.microsoft.com/office/2006/metadata/contentType" xmlns:ma="http://schemas.microsoft.com/office/2006/metadata/properties/metaAttributes" ct:_="" ma:_="" ma:contentTypeName="Document" ma:contentTypeID="0x01010062354F9797EC3D4E95202DD764AEC3FE" ma:contentTypeVersion="12" ma:contentTypeDescription="Create a new document." ma:contentTypeScope="" ma:versionID="a4bfb7a9349a451a5c745421671aae3f">
  <xsd:schema xmlns:xsd="http://www.w3.org/2001/XMLSchema" xmlns:xs="http://www.w3.org/2001/XMLSchema" xmlns:p="http://schemas.microsoft.com/office/2006/metadata/properties" xmlns:ns2="85766f58-2b60-44f8-b286-6cbc35e4d106" xmlns:ns3="d632c148-80c7-4174-b617-5888f64763a5" targetNamespace="http://schemas.microsoft.com/office/2006/metadata/properties" ma:root="true" ma:fieldsID="9531c256c1a4ca905b9953f6a085c200" ns2:_="" ns3:_="">
    <xsd:import namespace="85766f58-2b60-44f8-b286-6cbc35e4d106"/>
    <xsd:import namespace="d632c148-80c7-4174-b617-5888f64763a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3:SharedWithUsers" minOccurs="0"/>
                <xsd:element ref="ns3:SharedWithDetails" minOccurs="0"/>
                <xsd:element ref="ns2:z4q9" minOccurs="0"/>
                <xsd:element ref="ns2:zjky" minOccurs="0"/>
                <xsd:element ref="ns2:l2tj" minOccurs="0"/>
                <xsd:element ref="ns2:MediaServiceOCR" minOccurs="0"/>
                <xsd:element ref="ns2:Hyperlin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766f58-2b60-44f8-b286-6cbc35e4d106"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z4q9" ma:index="15" nillable="true" ma:displayName="Person or Group" ma:list="UserInfo" ma:internalName="z4q9">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zjky" ma:index="16" nillable="true" ma:displayName="Text" ma:internalName="zjky">
      <xsd:simpleType>
        <xsd:restriction base="dms:Text"/>
      </xsd:simpleType>
    </xsd:element>
    <xsd:element name="l2tj" ma:index="17" nillable="true" ma:displayName="Project Aspect" ma:internalName="l2tj">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Hyperlink" ma:index="19" nillable="true" ma:displayName="Hyperlink" ma:format="Hyperlink" ma:internalName="Hyperlink">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632c148-80c7-4174-b617-5888f64763a5"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z4q9 xmlns="85766f58-2b60-44f8-b286-6cbc35e4d106">
      <UserInfo>
        <DisplayName/>
        <AccountId xsi:nil="true"/>
        <AccountType/>
      </UserInfo>
    </z4q9>
    <zjky xmlns="85766f58-2b60-44f8-b286-6cbc35e4d106" xsi:nil="true"/>
    <l2tj xmlns="85766f58-2b60-44f8-b286-6cbc35e4d106" xsi:nil="true"/>
    <Hyperlink xmlns="85766f58-2b60-44f8-b286-6cbc35e4d106">
      <Url xsi:nil="true"/>
      <Description xsi:nil="true"/>
    </Hyperlink>
  </documentManagement>
</p:properties>
</file>

<file path=customXml/itemProps1.xml><?xml version="1.0" encoding="utf-8"?>
<ds:datastoreItem xmlns:ds="http://schemas.openxmlformats.org/officeDocument/2006/customXml" ds:itemID="{747CF7C1-65C1-4A92-85D7-B4FF0F8BEA7F}">
  <ds:schemaRefs>
    <ds:schemaRef ds:uri="http://schemas.microsoft.com/DataMashup"/>
  </ds:schemaRefs>
</ds:datastoreItem>
</file>

<file path=customXml/itemProps2.xml><?xml version="1.0" encoding="utf-8"?>
<ds:datastoreItem xmlns:ds="http://schemas.openxmlformats.org/officeDocument/2006/customXml" ds:itemID="{FD6F4AB7-EA18-48B4-87B5-73F11C1942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766f58-2b60-44f8-b286-6cbc35e4d106"/>
    <ds:schemaRef ds:uri="d632c148-80c7-4174-b617-5888f64763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8B6342F-6C41-4B0C-AA9B-5B27353C10E6}">
  <ds:schemaRefs>
    <ds:schemaRef ds:uri="http://schemas.microsoft.com/sharepoint/v3/contenttype/forms"/>
  </ds:schemaRefs>
</ds:datastoreItem>
</file>

<file path=customXml/itemProps4.xml><?xml version="1.0" encoding="utf-8"?>
<ds:datastoreItem xmlns:ds="http://schemas.openxmlformats.org/officeDocument/2006/customXml" ds:itemID="{CFE3D656-0DDC-4710-85A0-7FE42451FEDE}">
  <ds:schemaRefs>
    <ds:schemaRef ds:uri="http://purl.org/dc/dcmitype/"/>
    <ds:schemaRef ds:uri="http://schemas.microsoft.com/office/2006/documentManagement/types"/>
    <ds:schemaRef ds:uri="http://schemas.microsoft.com/office/2006/metadata/properties"/>
    <ds:schemaRef ds:uri="http://schemas.microsoft.com/office/infopath/2007/PartnerControls"/>
    <ds:schemaRef ds:uri="http://purl.org/dc/elements/1.1/"/>
    <ds:schemaRef ds:uri="85766f58-2b60-44f8-b286-6cbc35e4d106"/>
    <ds:schemaRef ds:uri="http://schemas.openxmlformats.org/package/2006/metadata/core-properties"/>
    <ds:schemaRef ds:uri="d632c148-80c7-4174-b617-5888f64763a5"/>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RADICAL Summary</vt:lpstr>
      <vt:lpstr>Risks</vt:lpstr>
      <vt:lpstr>Actions</vt:lpstr>
      <vt:lpstr>Decisions</vt:lpstr>
      <vt:lpstr>Issues</vt:lpstr>
      <vt:lpstr>Changes</vt:lpstr>
      <vt:lpstr>Assumptions &amp; Constraints</vt:lpstr>
      <vt:lpstr>Lessons Learned</vt:lpstr>
      <vt:lpstr>Metadata</vt:lpstr>
      <vt:lpstr>'Risks'!Print_Titles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Kestrel Stone</dc:creator>
  <cp:lastModifiedBy>Kestrel Stone</cp:lastModifiedBy>
  <cp:lastPrinted>2018-03-09T02:01:30Z</cp:lastPrinted>
  <dcterms:created xsi:type="dcterms:W3CDTF">2017-06-26T01:18:42Z</dcterms:created>
  <dcterms:modified xsi:type="dcterms:W3CDTF">2023-01-27T06:06:06Z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0x01010062354F9797EC3D4E95202DD764AEC3FE</vt:lpwstr>
  </property>
</Properties>
</file>