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66925"/>
  <mc:AlternateContent xmlns:mc="http://schemas.openxmlformats.org/markup-compatibility/2006">
    <mc:Choice Requires="x15">
      <x15ac:absPath xmlns:x15ac="http://schemas.microsoft.com/office/spreadsheetml/2010/11/ac" url="G:\.shortcut-targets-by-id\0B-CKbwatk7zbUkQzcEZzaDFLbHM\Products\TRAINING PROGRAMS\Program - BSB50820 DipPM\4. Student Resource Kit\RADICAL PM Methodology - generic templates\"/>
    </mc:Choice>
  </mc:AlternateContent>
  <xr:revisionPtr revIDLastSave="0" documentId="13_ncr:1_{C696B60E-2A5B-421B-8DBD-E46B4159FED1}" xr6:coauthVersionLast="47" xr6:coauthVersionMax="47" xr10:uidLastSave="{00000000-0000-0000-0000-000000000000}"/>
  <bookViews>
    <workbookView xWindow="13155" yWindow="-16320" windowWidth="29040" windowHeight="15720" tabRatio="879" activeTab="5" xr2:uid="{00000000-000D-0000-FFFF-FFFF00000000}"/>
  </bookViews>
  <sheets>
    <sheet name="RADICAL Summary" sheetId="1" r:id="rId1"/>
    <sheet name="Risks" sheetId="17" r:id="rId2"/>
    <sheet name="Actions" sheetId="11" r:id="rId3"/>
    <sheet name="Decisions" sheetId="13" r:id="rId4"/>
    <sheet name="Issues" sheetId="5" r:id="rId5"/>
    <sheet name="Changes" sheetId="4" r:id="rId6"/>
    <sheet name="Assumptions &amp; Constraints" sheetId="9" r:id="rId7"/>
    <sheet name="Lessons Learned" sheetId="10" r:id="rId8"/>
    <sheet name="Metadata" sheetId="15" r:id="rId9"/>
  </sheets>
  <externalReferences>
    <externalReference r:id="rId10"/>
  </externalReferences>
  <definedNames>
    <definedName name="ActiveRow">1</definedName>
    <definedName name="ConsequenceDrop">[1]lists!$B$14:$B$18</definedName>
    <definedName name="Likelihood">[1]lists!$B$5:$B$9</definedName>
    <definedName name="_xlnm.Print_Titles" localSheetId="1">'Risks'!$A:$N</definedName>
    <definedName name="RTPStatus">[1]Definitions!$B$27:$B$31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5" i="17" l="1"/>
  <c r="X6" i="17"/>
  <c r="X7" i="17"/>
  <c r="X8" i="17"/>
  <c r="X9" i="17"/>
  <c r="X10" i="17"/>
  <c r="X11" i="17"/>
  <c r="X12" i="17"/>
  <c r="X13" i="17"/>
  <c r="X14" i="17"/>
  <c r="X15" i="17"/>
  <c r="X16" i="17"/>
  <c r="X17" i="17"/>
  <c r="X18" i="17"/>
  <c r="X19" i="17"/>
  <c r="X20" i="17"/>
  <c r="X21" i="17"/>
  <c r="X22" i="17"/>
  <c r="X23" i="17"/>
  <c r="X24" i="17"/>
  <c r="X25" i="17"/>
  <c r="X26" i="17"/>
  <c r="X27" i="17"/>
  <c r="X28" i="17"/>
  <c r="X29" i="17"/>
  <c r="X30" i="17"/>
  <c r="X31" i="17"/>
  <c r="X32" i="17"/>
  <c r="X33" i="17"/>
  <c r="D8" i="15"/>
  <c r="D7" i="15"/>
  <c r="D6" i="15"/>
  <c r="D5" i="15"/>
  <c r="D4" i="15"/>
  <c r="D3" i="15"/>
  <c r="D2" i="15"/>
  <c r="K6" i="17" l="1"/>
  <c r="N6" i="17" s="1"/>
  <c r="K7" i="17"/>
  <c r="N7" i="17" s="1"/>
  <c r="K8" i="17"/>
  <c r="K9" i="17"/>
  <c r="N9" i="17" s="1"/>
  <c r="K10" i="17"/>
  <c r="N10" i="17" s="1"/>
  <c r="K11" i="17"/>
  <c r="N11" i="17" s="1"/>
  <c r="K12" i="17"/>
  <c r="N12" i="17" s="1"/>
  <c r="K13" i="17"/>
  <c r="N13" i="17" s="1"/>
  <c r="K14" i="17"/>
  <c r="N14" i="17" s="1"/>
  <c r="K15" i="17"/>
  <c r="N15" i="17" s="1"/>
  <c r="K16" i="17"/>
  <c r="N16" i="17" s="1"/>
  <c r="K17" i="17"/>
  <c r="N17" i="17" s="1"/>
  <c r="K18" i="17"/>
  <c r="N18" i="17" s="1"/>
  <c r="K19" i="17"/>
  <c r="N19" i="17" s="1"/>
  <c r="K20" i="17"/>
  <c r="N20" i="17" s="1"/>
  <c r="K21" i="17"/>
  <c r="N21" i="17" s="1"/>
  <c r="K22" i="17"/>
  <c r="N22" i="17" s="1"/>
  <c r="K23" i="17"/>
  <c r="N23" i="17" s="1"/>
  <c r="K24" i="17"/>
  <c r="N24" i="17" s="1"/>
  <c r="K25" i="17"/>
  <c r="N25" i="17" s="1"/>
  <c r="K26" i="17"/>
  <c r="N26" i="17" s="1"/>
  <c r="K27" i="17"/>
  <c r="N27" i="17" s="1"/>
  <c r="K28" i="17"/>
  <c r="N28" i="17" s="1"/>
  <c r="K29" i="17"/>
  <c r="N29" i="17" s="1"/>
  <c r="K30" i="17"/>
  <c r="N30" i="17" s="1"/>
  <c r="K31" i="17"/>
  <c r="N31" i="17" s="1"/>
  <c r="K32" i="17"/>
  <c r="N32" i="17" s="1"/>
  <c r="K33" i="17"/>
  <c r="N33" i="17" s="1"/>
  <c r="K5" i="17"/>
  <c r="N5" i="17" s="1"/>
  <c r="N8" i="17" l="1"/>
  <c r="L8" i="17"/>
  <c r="M31" i="17"/>
  <c r="L31" i="17"/>
  <c r="L19" i="17"/>
  <c r="M19" i="17"/>
  <c r="L11" i="17"/>
  <c r="M11" i="17"/>
  <c r="L26" i="17"/>
  <c r="M26" i="17"/>
  <c r="M22" i="17"/>
  <c r="L22" i="17"/>
  <c r="L18" i="17"/>
  <c r="M18" i="17"/>
  <c r="L14" i="17"/>
  <c r="M14" i="17"/>
  <c r="L10" i="17"/>
  <c r="M10" i="17"/>
  <c r="L6" i="17"/>
  <c r="M6" i="17"/>
  <c r="L27" i="17"/>
  <c r="M27" i="17"/>
  <c r="L23" i="17"/>
  <c r="M23" i="17"/>
  <c r="M15" i="17"/>
  <c r="L15" i="17"/>
  <c r="M7" i="17"/>
  <c r="L7" i="17"/>
  <c r="L30" i="17"/>
  <c r="M30" i="17"/>
  <c r="L33" i="17"/>
  <c r="M33" i="17"/>
  <c r="L29" i="17"/>
  <c r="M29" i="17"/>
  <c r="L25" i="17"/>
  <c r="M25" i="17"/>
  <c r="L17" i="17"/>
  <c r="M17" i="17"/>
  <c r="L13" i="17"/>
  <c r="M13" i="17"/>
  <c r="M9" i="17"/>
  <c r="L9" i="17"/>
  <c r="M5" i="17"/>
  <c r="L5" i="17"/>
  <c r="M32" i="17"/>
  <c r="L32" i="17"/>
  <c r="M28" i="17"/>
  <c r="L28" i="17"/>
  <c r="L24" i="17"/>
  <c r="M24" i="17"/>
  <c r="M20" i="17"/>
  <c r="L20" i="17"/>
  <c r="L16" i="17"/>
  <c r="M16" i="17"/>
  <c r="M12" i="17"/>
  <c r="L12" i="17"/>
  <c r="M8" i="17"/>
  <c r="L21" i="17"/>
  <c r="M21" i="17"/>
  <c r="B6" i="15" l="1"/>
  <c r="B4" i="15"/>
  <c r="B7" i="15"/>
  <c r="B8" i="15"/>
  <c r="B3" i="15"/>
  <c r="B5" i="15"/>
  <c r="B2" i="15"/>
  <c r="G2" i="15"/>
  <c r="H2" i="15"/>
  <c r="H8" i="15" l="1"/>
  <c r="G8" i="15"/>
  <c r="F8" i="15"/>
  <c r="E8" i="15"/>
  <c r="C8" i="15"/>
  <c r="H7" i="15"/>
  <c r="G7" i="15"/>
  <c r="F7" i="15"/>
  <c r="E7" i="15"/>
  <c r="C7" i="15"/>
  <c r="H4" i="15"/>
  <c r="G4" i="15"/>
  <c r="F4" i="15"/>
  <c r="E4" i="15"/>
  <c r="C4" i="15"/>
  <c r="H6" i="15"/>
  <c r="G6" i="15"/>
  <c r="F6" i="15"/>
  <c r="E6" i="15"/>
  <c r="C6" i="15"/>
  <c r="H5" i="15"/>
  <c r="G5" i="15"/>
  <c r="F5" i="15"/>
  <c r="E5" i="15"/>
  <c r="C5" i="15"/>
  <c r="H3" i="15"/>
  <c r="G3" i="15"/>
  <c r="F3" i="15"/>
  <c r="E3" i="15"/>
  <c r="C3" i="15"/>
  <c r="F2" i="15"/>
  <c r="E2" i="15"/>
  <c r="C2" i="15"/>
</calcChain>
</file>

<file path=xl/sharedStrings.xml><?xml version="1.0" encoding="utf-8"?>
<sst xmlns="http://schemas.openxmlformats.org/spreadsheetml/2006/main" count="437" uniqueCount="388">
  <si>
    <t>Issue Log</t>
  </si>
  <si>
    <t>Date</t>
  </si>
  <si>
    <t xml:space="preserve">Responsible team member </t>
  </si>
  <si>
    <t>Due date</t>
  </si>
  <si>
    <t>Change Requests</t>
  </si>
  <si>
    <t>Impact Analysis</t>
  </si>
  <si>
    <t>Decision</t>
  </si>
  <si>
    <t>Approved or denied?</t>
  </si>
  <si>
    <t>Date raised</t>
  </si>
  <si>
    <t>Raised by</t>
  </si>
  <si>
    <t>Description of issue</t>
  </si>
  <si>
    <t>Date identified</t>
  </si>
  <si>
    <t>Author</t>
  </si>
  <si>
    <t>ID</t>
  </si>
  <si>
    <t>Comments</t>
  </si>
  <si>
    <t xml:space="preserve">Change Log </t>
  </si>
  <si>
    <t>Description of change request</t>
  </si>
  <si>
    <t>Action required</t>
  </si>
  <si>
    <t>Closed</t>
  </si>
  <si>
    <t>ACTIONS</t>
  </si>
  <si>
    <t>ISSUES</t>
  </si>
  <si>
    <t>CHANGES</t>
  </si>
  <si>
    <t>LESSONS LEARNED</t>
  </si>
  <si>
    <t>RISKS</t>
  </si>
  <si>
    <t>Decision required</t>
  </si>
  <si>
    <t>Monitor</t>
  </si>
  <si>
    <t>Escalated</t>
  </si>
  <si>
    <t>ASSUMPTIONS</t>
  </si>
  <si>
    <t>Action description</t>
  </si>
  <si>
    <t>Risk Description</t>
  </si>
  <si>
    <t>Likelihood</t>
  </si>
  <si>
    <t>Impact</t>
  </si>
  <si>
    <t>Certain</t>
  </si>
  <si>
    <t>Likely</t>
  </si>
  <si>
    <t>Possible</t>
  </si>
  <si>
    <t>Unlikely</t>
  </si>
  <si>
    <t>Rare</t>
  </si>
  <si>
    <t>Insignificant</t>
  </si>
  <si>
    <t>Minor</t>
  </si>
  <si>
    <t>Moderate</t>
  </si>
  <si>
    <t>Major</t>
  </si>
  <si>
    <t>Low</t>
  </si>
  <si>
    <t>Medium</t>
  </si>
  <si>
    <t>High</t>
  </si>
  <si>
    <t>Extreme</t>
  </si>
  <si>
    <t>How to use this tool</t>
  </si>
  <si>
    <t>Any other comments?</t>
  </si>
  <si>
    <r>
      <t xml:space="preserve">Lesson 
</t>
    </r>
    <r>
      <rPr>
        <i/>
        <sz val="11"/>
        <color theme="0"/>
        <rFont val="Calibri"/>
        <family val="2"/>
        <scheme val="minor"/>
      </rPr>
      <t>- What insight or learning has been gained?</t>
    </r>
  </si>
  <si>
    <r>
      <t xml:space="preserve">Recommendations for this project/program
</t>
    </r>
    <r>
      <rPr>
        <i/>
        <sz val="11"/>
        <color theme="0"/>
        <rFont val="Calibri"/>
        <family val="2"/>
        <scheme val="minor"/>
      </rPr>
      <t>- In light of this insight, what should be done differently for the remainder of this project?</t>
    </r>
  </si>
  <si>
    <r>
      <t xml:space="preserve">Share history
</t>
    </r>
    <r>
      <rPr>
        <i/>
        <sz val="11"/>
        <color theme="0"/>
        <rFont val="Calibri"/>
        <family val="2"/>
        <scheme val="minor"/>
      </rPr>
      <t>- Date and person/s communicated with</t>
    </r>
  </si>
  <si>
    <r>
      <t xml:space="preserve">Sharing of lesson learned
</t>
    </r>
    <r>
      <rPr>
        <i/>
        <sz val="11"/>
        <color theme="0"/>
        <rFont val="Calibri"/>
        <family val="2"/>
        <scheme val="minor"/>
      </rPr>
      <t>- What other programs/ projects/ teams could benefit from this insight/learning?</t>
    </r>
  </si>
  <si>
    <r>
      <t>Impact on project</t>
    </r>
    <r>
      <rPr>
        <sz val="11"/>
        <color theme="0"/>
        <rFont val="Calibri"/>
        <family val="2"/>
        <scheme val="minor"/>
      </rPr>
      <t xml:space="preserve">
(current and potential)</t>
    </r>
  </si>
  <si>
    <r>
      <t>Impact on organisation</t>
    </r>
    <r>
      <rPr>
        <sz val="11"/>
        <color theme="0"/>
        <rFont val="Calibri"/>
        <family val="2"/>
        <scheme val="minor"/>
      </rPr>
      <t xml:space="preserve">
(current and potential)</t>
    </r>
  </si>
  <si>
    <t>Decision maker</t>
  </si>
  <si>
    <t>Date added</t>
  </si>
  <si>
    <r>
      <t xml:space="preserve">Background
</t>
    </r>
    <r>
      <rPr>
        <i/>
        <sz val="11"/>
        <color theme="0"/>
        <rFont val="Calibri"/>
        <family val="2"/>
        <scheme val="minor"/>
      </rPr>
      <t>- What happened? Describe the context in which the lesson was learned.</t>
    </r>
  </si>
  <si>
    <t>RADICAL Register</t>
  </si>
  <si>
    <t>Select from drop-down options</t>
  </si>
  <si>
    <t xml:space="preserve">Description </t>
  </si>
  <si>
    <t>Assumption or Constraint?</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</si>
  <si>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</si>
  <si>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</si>
  <si>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</si>
  <si>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</si>
  <si>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</si>
  <si>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</si>
  <si>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</si>
  <si>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</si>
  <si>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</si>
  <si>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</si>
  <si>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</si>
  <si>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</si>
  <si>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</si>
  <si>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</si>
  <si>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</si>
  <si>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</si>
  <si>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</si>
  <si>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</si>
  <si>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</si>
  <si>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</si>
  <si>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</si>
  <si>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</si>
  <si>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</si>
  <si>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</si>
  <si>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</si>
  <si>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</si>
  <si>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</si>
  <si>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</si>
  <si>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</si>
  <si>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I1</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</si>
  <si>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</si>
  <si>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</si>
  <si>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</si>
  <si>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</si>
  <si>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</si>
  <si>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</si>
  <si>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</si>
  <si>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</si>
  <si>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</si>
  <si>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</si>
  <si>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</si>
  <si>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</si>
  <si>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</si>
  <si>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</si>
  <si>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</si>
  <si>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</si>
  <si>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</si>
  <si>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</si>
  <si>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</si>
  <si>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</si>
  <si>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</si>
  <si>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</si>
  <si>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</si>
  <si>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</si>
  <si>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</si>
  <si>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</si>
  <si>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</si>
  <si>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</si>
  <si>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</si>
  <si>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Action Register</t>
  </si>
  <si>
    <t>CR1</t>
  </si>
  <si>
    <t>Change Request ID</t>
  </si>
  <si>
    <t>CR2</t>
  </si>
  <si>
    <t>CR3</t>
  </si>
  <si>
    <t>CR4</t>
  </si>
  <si>
    <t>CR5</t>
  </si>
  <si>
    <t>CR6</t>
  </si>
  <si>
    <t>CR7</t>
  </si>
  <si>
    <t>CR8</t>
  </si>
  <si>
    <t>CR9</t>
  </si>
  <si>
    <t>CR10</t>
  </si>
  <si>
    <t>CR11</t>
  </si>
  <si>
    <t>CR12</t>
  </si>
  <si>
    <t>CR13</t>
  </si>
  <si>
    <t>CR14</t>
  </si>
  <si>
    <t>CR15</t>
  </si>
  <si>
    <t>CR16</t>
  </si>
  <si>
    <t>CR17</t>
  </si>
  <si>
    <t>CR18</t>
  </si>
  <si>
    <t>CR19</t>
  </si>
  <si>
    <t>CR20</t>
  </si>
  <si>
    <t>CR21</t>
  </si>
  <si>
    <t>CR22</t>
  </si>
  <si>
    <t>CR23</t>
  </si>
  <si>
    <t>CR24</t>
  </si>
  <si>
    <t>CR25</t>
  </si>
  <si>
    <t>CR26</t>
  </si>
  <si>
    <t>CR27</t>
  </si>
  <si>
    <t>CR28</t>
  </si>
  <si>
    <t>CR29</t>
  </si>
  <si>
    <t>CR30</t>
  </si>
  <si>
    <t>Added by</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</si>
  <si>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</si>
  <si>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</si>
  <si>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</si>
  <si>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</si>
  <si>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</si>
  <si>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</si>
  <si>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</si>
  <si>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</si>
  <si>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</si>
  <si>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</si>
  <si>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</si>
  <si>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</si>
  <si>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</si>
  <si>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</si>
  <si>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</si>
  <si>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</si>
  <si>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</si>
  <si>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</si>
  <si>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</si>
  <si>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</si>
  <si>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</si>
  <si>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</si>
  <si>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</si>
  <si>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</si>
  <si>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</si>
  <si>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</si>
  <si>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</si>
  <si>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</si>
  <si>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</si>
  <si>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</si>
  <si>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AC1</t>
  </si>
  <si>
    <t>AC2</t>
  </si>
  <si>
    <t>AC3</t>
  </si>
  <si>
    <t>AC4</t>
  </si>
  <si>
    <t>AC5</t>
  </si>
  <si>
    <t>AC6</t>
  </si>
  <si>
    <t>AC7</t>
  </si>
  <si>
    <t>AC8</t>
  </si>
  <si>
    <t>AC9</t>
  </si>
  <si>
    <t>AC10</t>
  </si>
  <si>
    <t>AC11</t>
  </si>
  <si>
    <t>AC12</t>
  </si>
  <si>
    <t>AC13</t>
  </si>
  <si>
    <t>AC14</t>
  </si>
  <si>
    <t>AC15</t>
  </si>
  <si>
    <t>AC16</t>
  </si>
  <si>
    <t>AC17</t>
  </si>
  <si>
    <t>AC18</t>
  </si>
  <si>
    <t>AC19</t>
  </si>
  <si>
    <t>AC20</t>
  </si>
  <si>
    <t>AC21</t>
  </si>
  <si>
    <t>AC22</t>
  </si>
  <si>
    <t>AC23</t>
  </si>
  <si>
    <t>AC24</t>
  </si>
  <si>
    <t>AC25</t>
  </si>
  <si>
    <t>AC26</t>
  </si>
  <si>
    <t>AC27</t>
  </si>
  <si>
    <t>AC28</t>
  </si>
  <si>
    <t>AC29</t>
  </si>
  <si>
    <t>AC30</t>
  </si>
  <si>
    <r>
      <t>Response</t>
    </r>
    <r>
      <rPr>
        <i/>
        <sz val="11"/>
        <color theme="0"/>
        <rFont val="Calibri"/>
        <family val="2"/>
        <scheme val="minor"/>
      </rPr>
      <t xml:space="preserve"> 
- What (if anything) will be done to confirm the assumption or work around the constraint?</t>
    </r>
  </si>
  <si>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</si>
  <si>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</si>
  <si>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</si>
  <si>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</si>
  <si>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</si>
  <si>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</si>
  <si>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</si>
  <si>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</si>
  <si>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</si>
  <si>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</si>
  <si>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</si>
  <si>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</si>
  <si>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</si>
  <si>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</si>
  <si>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</si>
  <si>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</si>
  <si>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</si>
  <si>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</si>
  <si>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</si>
  <si>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</si>
  <si>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</si>
  <si>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</si>
  <si>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</si>
  <si>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</si>
  <si>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L25</t>
  </si>
  <si>
    <t>L26</t>
  </si>
  <si>
    <t>L27</t>
  </si>
  <si>
    <t>L28</t>
  </si>
  <si>
    <t>L29</t>
  </si>
  <si>
    <t>L30</t>
  </si>
  <si>
    <r>
      <t xml:space="preserve">Recommendations for others
</t>
    </r>
    <r>
      <rPr>
        <i/>
        <sz val="11"/>
        <color theme="0"/>
        <rFont val="Calibri"/>
        <family val="2"/>
        <scheme val="minor"/>
      </rPr>
      <t>- What should be done differently on future projects? What should project managers be mindful of in future?</t>
    </r>
  </si>
  <si>
    <t>Assumptions &amp; Constraints Log</t>
  </si>
  <si>
    <t>Lessons Learned Register</t>
  </si>
  <si>
    <t>Date of decision</t>
  </si>
  <si>
    <t>Likely impact on broader community, customers, environment, reputation</t>
  </si>
  <si>
    <t>Team member responsible for implementing RS</t>
  </si>
  <si>
    <t>Response strategy (RS)</t>
  </si>
  <si>
    <t>Approved budget for RS</t>
  </si>
  <si>
    <t>Due date for RS</t>
  </si>
  <si>
    <t>Risk Categories</t>
  </si>
  <si>
    <t>Risk Responses- directions to the project manager/team</t>
  </si>
  <si>
    <t>Safety</t>
  </si>
  <si>
    <t>Environmental</t>
  </si>
  <si>
    <t>Budget</t>
  </si>
  <si>
    <t>Schedule</t>
  </si>
  <si>
    <t>Benefits Realisation</t>
  </si>
  <si>
    <t>Reputational</t>
  </si>
  <si>
    <t>Legal</t>
  </si>
  <si>
    <t>Community</t>
  </si>
  <si>
    <t xml:space="preserve">Technical </t>
  </si>
  <si>
    <t xml:space="preserve">Stakeholder </t>
  </si>
  <si>
    <t>Risk Level classification</t>
  </si>
  <si>
    <t>Which category best reflects this risk?</t>
  </si>
  <si>
    <t>Threat</t>
  </si>
  <si>
    <t>Opportunity</t>
  </si>
  <si>
    <t>Risk Type</t>
  </si>
  <si>
    <t>Is the risk an opportunity or threat?</t>
  </si>
  <si>
    <t xml:space="preserve">Consequence </t>
  </si>
  <si>
    <t>Residual Likelihood</t>
  </si>
  <si>
    <t>Residual Consequence</t>
  </si>
  <si>
    <t>Expected Response</t>
  </si>
  <si>
    <t>Date RTS completed (actual)</t>
  </si>
  <si>
    <t>What impacts and consequences might arise if the risk were to occur?</t>
  </si>
  <si>
    <t>Yes - inform the sponsor by email within 3 working days.</t>
  </si>
  <si>
    <t>No, but continue to monitor risk in the RADICAL Register</t>
  </si>
  <si>
    <t>Level</t>
  </si>
  <si>
    <t>Need for Escalation</t>
  </si>
  <si>
    <t>Expected response</t>
  </si>
  <si>
    <t xml:space="preserve"> = auto-populated, do not delete content</t>
  </si>
  <si>
    <t>If the risk eventuates, what action must be taken by the team? Who must be informed and involved in issue management?</t>
  </si>
  <si>
    <t xml:space="preserve">In the interest of supporting ‘good work, done well’, Elemental Projects offers this and other project management templates, free of charge, for people with projects – visit www.elemental-projects.com.au. Users may adapt, use, reproduce, and share our templates on the condition that they are not on sold. Elemental Projects accepts no liability for projects managed using these templates. Copyright © Elemental Projects (Australia) Pty Ltd. </t>
  </si>
  <si>
    <t xml:space="preserve"> </t>
  </si>
  <si>
    <t>(autofill)</t>
  </si>
  <si>
    <t>Team member responsible</t>
  </si>
  <si>
    <t>RADICAL status</t>
  </si>
  <si>
    <t>Escalate</t>
  </si>
  <si>
    <t>Clarify</t>
  </si>
  <si>
    <t>Contingency (fallback) plan</t>
  </si>
  <si>
    <t>DETAILS</t>
  </si>
  <si>
    <t>INITIAL ASSESSMENT</t>
  </si>
  <si>
    <t>RESIDUAL ASSESSMENT</t>
  </si>
  <si>
    <t>Stakeholders to be consulted</t>
  </si>
  <si>
    <t>#</t>
  </si>
  <si>
    <t>Type</t>
  </si>
  <si>
    <t>Category</t>
  </si>
  <si>
    <t xml:space="preserve">Impact </t>
  </si>
  <si>
    <t xml:space="preserve">Treatment Strategy description </t>
  </si>
  <si>
    <t xml:space="preserve">Due date for TS to be fully implemented </t>
  </si>
  <si>
    <t>TREATMENT STRATEGY (TS)</t>
  </si>
  <si>
    <t>Due date for TS (planned)</t>
  </si>
  <si>
    <t>Actual date TS implemented</t>
  </si>
  <si>
    <t>Need for  Treatment Strategy</t>
  </si>
  <si>
    <t>What will the team do to treat this risk? 
(detail the actions that will be taken to avoid, mitigate, transfer, escalate and/or accept the threat; or exploit, share, or enhance the opportunity)</t>
  </si>
  <si>
    <t>Existing controls</t>
  </si>
  <si>
    <t>Risk no.</t>
  </si>
  <si>
    <t>Level of impact if the risk was to occur?</t>
  </si>
  <si>
    <t>Likelihood of risk, despite existing controls?</t>
  </si>
  <si>
    <t>What controls are already in place to treat this risk? 
(e.g. BAU risk controls, partner/supplier controls )</t>
  </si>
  <si>
    <t xml:space="preserve">Describe the event that might happen that would be good (opportunity) or bad (threat)? </t>
  </si>
  <si>
    <t>Is a TS required? 
(autofill)</t>
  </si>
  <si>
    <t>Risk Rating</t>
  </si>
  <si>
    <t>Residual Risk Rating</t>
  </si>
  <si>
    <t>BOWTIE (unhide)</t>
  </si>
  <si>
    <t>Funding to implement contingency plan</t>
  </si>
  <si>
    <t>Revised likelihood, with TS in place</t>
  </si>
  <si>
    <t>Revised impact, with TS in place</t>
  </si>
  <si>
    <t>Post-treatment risk level
(autofill)</t>
  </si>
  <si>
    <t>Pre-treatment risk level (autofill)</t>
  </si>
  <si>
    <t>Directions on expected actions to manage risk 
(autofill)</t>
  </si>
  <si>
    <t>Direction to inform the sponsor immediately 
(autofill)</t>
  </si>
  <si>
    <t>Date risk added to this register</t>
  </si>
  <si>
    <t>Risk Register</t>
  </si>
  <si>
    <t>Who needs to be involved in developing/ executing the TS &amp; Contingency Plan?</t>
  </si>
  <si>
    <t xml:space="preserve">Approved budget </t>
  </si>
  <si>
    <t xml:space="preserve">Risk requires urgent action! A detailed TS must be developed &amp; implemented ASAP. </t>
  </si>
  <si>
    <t>TS at the discretion of the project manager.</t>
  </si>
  <si>
    <t>TS not required, risk to be accepted / managed through routine procedures.</t>
  </si>
  <si>
    <t>No, but include risk and TS (if any) on next Status Report</t>
  </si>
  <si>
    <t>TS must be developed &amp; implemented as soon as practical.</t>
  </si>
  <si>
    <t xml:space="preserve">Yes - inform the sponsor by email and phone within 24 hours. </t>
  </si>
  <si>
    <t xml:space="preserve">This tool is used to capture actionable items that need to be followed up on throughout the project life cycle. These items are in addition to the work outlined in the PMP. Record the status of each item in each tab by selecting one of the options in the drop-down list in the "RADICAL status" column. This will automatically generate columns on this "RADICAL Summary" tab, enabling the team to view such items in a central location, and focus on resolving each item (changing it to "monitor", "escalated" or "closed" as appropriate), which will remove the item form the summary columns on this tab. </t>
  </si>
  <si>
    <t>Project ID:</t>
  </si>
  <si>
    <t>Project Name:</t>
  </si>
  <si>
    <t>Project Manager:</t>
  </si>
  <si>
    <t>Project Sponsor:</t>
  </si>
  <si>
    <t>Version #:</t>
  </si>
  <si>
    <t>About this tool</t>
  </si>
  <si>
    <t>Who is responsible for implementing the TS?</t>
  </si>
  <si>
    <t xml:space="preserve">Need for escalation </t>
  </si>
  <si>
    <t>THREAT RESPONSE GUIDANCE</t>
  </si>
  <si>
    <t>Source</t>
  </si>
  <si>
    <t xml:space="preserve">What are potential sources or  hazards (for threats) that might lead to the risk occurring? </t>
  </si>
  <si>
    <r>
      <t xml:space="preserve">Forum </t>
    </r>
    <r>
      <rPr>
        <sz val="11"/>
        <color theme="0"/>
        <rFont val="Calibri"/>
        <family val="2"/>
        <scheme val="minor"/>
      </rPr>
      <t xml:space="preserve">
(e.g. meeting)</t>
    </r>
  </si>
  <si>
    <t>Date made</t>
  </si>
  <si>
    <t>Decision Log</t>
  </si>
  <si>
    <t>D01</t>
  </si>
  <si>
    <t>D02</t>
  </si>
  <si>
    <t>D03</t>
  </si>
  <si>
    <t>D04</t>
  </si>
  <si>
    <t>D05</t>
  </si>
  <si>
    <t>D06</t>
  </si>
  <si>
    <t>D07</t>
  </si>
  <si>
    <t>D08</t>
  </si>
  <si>
    <t>D09</t>
  </si>
  <si>
    <t>D10</t>
  </si>
  <si>
    <t>D11</t>
  </si>
  <si>
    <t>D12</t>
  </si>
  <si>
    <t>D13</t>
  </si>
  <si>
    <t>D14</t>
  </si>
  <si>
    <t>D15</t>
  </si>
  <si>
    <t>D16</t>
  </si>
  <si>
    <t>D17</t>
  </si>
  <si>
    <t>D18</t>
  </si>
  <si>
    <t>D19</t>
  </si>
  <si>
    <t>D20</t>
  </si>
  <si>
    <t>D21</t>
  </si>
  <si>
    <r>
      <t>Description</t>
    </r>
    <r>
      <rPr>
        <sz val="12"/>
        <color theme="0"/>
        <rFont val="Calibri"/>
        <family val="2"/>
        <scheme val="minor"/>
      </rPr>
      <t xml:space="preserve">
(overview of the decision made)</t>
    </r>
  </si>
  <si>
    <r>
      <t>Decision Title</t>
    </r>
    <r>
      <rPr>
        <sz val="12"/>
        <color theme="0"/>
        <rFont val="Calibri"/>
        <family val="2"/>
        <scheme val="minor"/>
      </rPr>
      <t xml:space="preserve">
(for ease of reference)</t>
    </r>
  </si>
  <si>
    <r>
      <t xml:space="preserve">Forum </t>
    </r>
    <r>
      <rPr>
        <sz val="11"/>
        <color theme="0"/>
        <rFont val="Calibri"/>
        <family val="2"/>
        <scheme val="minor"/>
      </rPr>
      <t xml:space="preserve">
(e.g. SteerCo/ team meeting)</t>
    </r>
  </si>
  <si>
    <r>
      <t xml:space="preserve">Expected impact
</t>
    </r>
    <r>
      <rPr>
        <sz val="12"/>
        <color theme="0"/>
        <rFont val="Calibri"/>
        <family val="2"/>
        <scheme val="minor"/>
      </rPr>
      <t>(brief outline of what you think will change because of the decision)</t>
    </r>
  </si>
  <si>
    <r>
      <t xml:space="preserve">Rationale 
</t>
    </r>
    <r>
      <rPr>
        <sz val="12"/>
        <color theme="0"/>
        <rFont val="Calibri"/>
        <family val="2"/>
        <scheme val="minor"/>
      </rPr>
      <t>(reason/ justification for the decision)</t>
    </r>
  </si>
  <si>
    <r>
      <t xml:space="preserve">Alternatives 
</t>
    </r>
    <r>
      <rPr>
        <sz val="12"/>
        <color theme="0"/>
        <rFont val="Calibri"/>
        <family val="2"/>
        <scheme val="minor"/>
      </rPr>
      <t>(other options discussed but decided against)</t>
    </r>
  </si>
  <si>
    <r>
      <t>Affected deliverables/work packages</t>
    </r>
    <r>
      <rPr>
        <sz val="12"/>
        <color theme="0"/>
        <rFont val="Calibri"/>
        <family val="2"/>
        <scheme val="minor"/>
      </rPr>
      <t xml:space="preserve">
(which area/s of the project are going to be impacted)</t>
    </r>
  </si>
  <si>
    <r>
      <t xml:space="preserve">Other comments 
</t>
    </r>
    <r>
      <rPr>
        <sz val="12"/>
        <color theme="0"/>
        <rFont val="Calibri"/>
        <family val="2"/>
        <scheme val="minor"/>
      </rPr>
      <t>(any other note-worthy comments, disagreements, and dissenting views)</t>
    </r>
  </si>
  <si>
    <r>
      <t xml:space="preserve">Contributors
</t>
    </r>
    <r>
      <rPr>
        <sz val="12"/>
        <color theme="0"/>
        <rFont val="Calibri"/>
        <family val="2"/>
        <scheme val="minor"/>
      </rPr>
      <t>(people consulted or involved in the discussion)</t>
    </r>
  </si>
  <si>
    <r>
      <t xml:space="preserve">Approver
</t>
    </r>
    <r>
      <rPr>
        <sz val="12"/>
        <color theme="0"/>
        <rFont val="Calibri"/>
        <family val="2"/>
        <scheme val="minor"/>
      </rPr>
      <t>(who authorised the decision - e.g. project manager)</t>
    </r>
  </si>
  <si>
    <t>DECISIONS</t>
  </si>
  <si>
    <t xml:space="preserve">Impact on schedule </t>
  </si>
  <si>
    <t>Impact on budget</t>
  </si>
  <si>
    <t xml:space="preserve">Impact on quality </t>
  </si>
  <si>
    <r>
      <t xml:space="preserve">Pro's
</t>
    </r>
    <r>
      <rPr>
        <i/>
        <sz val="11"/>
        <color theme="0"/>
        <rFont val="Calibri"/>
        <family val="2"/>
        <scheme val="minor"/>
      </rPr>
      <t>- Reasons to approve the change
- Positive impact on the project, product, organisation, and/or stakeholders
- New or existing opportunities impacted</t>
    </r>
  </si>
  <si>
    <r>
      <t xml:space="preserve">Con's
</t>
    </r>
    <r>
      <rPr>
        <i/>
        <sz val="11"/>
        <color theme="0"/>
        <rFont val="Calibri"/>
        <family val="2"/>
        <scheme val="minor"/>
      </rPr>
      <t>- Reasons NOT to approve the change
- Negative impact on project, product, organisation, and/or stakeholders
- New or existing threats impacted</t>
    </r>
  </si>
  <si>
    <t>Stakeholders consulted</t>
  </si>
  <si>
    <t>Project Manager's recommendation</t>
  </si>
  <si>
    <t xml:space="preserve">Impacted deliverables / Work Packages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</si>
</sst>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C09]dddd\,\ dd\ mmm\ yyyy;@"/>
    <numFmt numFmtId="165" formatCode="[$-C09]dd\-mmm\-yy;@"/>
    <numFmt numFmtId="166" formatCode="d/m/yyyy;@"/>
    <numFmt numFmtId="167" formatCode="&quot;$&quot;#,##0"/>
  </numFmts>
  <fonts count="37" x14ac:knownFonts="1">
    <font>
      <sz val="11"/>
      <color theme="1"/>
      <name val="Calibri"/>
      <family val="2"/>
      <scheme val="minor"/>
    </font>
    <font>
      <sz val="11"/>
      <color theme="1"/>
      <name val="Calibri"/>
      <family val="2"/>
      <scheme val="minor"/>
    </font>
    <font>
      <u/>
      <sz val="10"/>
      <color indexed="12"/>
      <name val="Arial"/>
      <family val="2"/>
    </font>
    <font>
      <sz val="20"/>
      <color theme="1"/>
      <name val="Calibri"/>
      <family val="2"/>
      <scheme val="minor"/>
    </font>
    <font>
      <sz val="10"/>
      <name val="Arial"/>
      <family val="2"/>
    </font>
    <font>
      <sz val="12"/>
      <color theme="1"/>
      <name val="Calibri"/>
      <family val="2"/>
      <scheme val="minor"/>
    </font>
    <font>
      <b/>
      <sz val="11"/>
      <color rgb="FF0070C0"/>
      <name val="Calibri"/>
      <family val="2"/>
      <scheme val="minor"/>
    </font>
    <font>
      <sz val="11"/>
      <name val="Calibri"/>
      <family val="2"/>
    </font>
    <font>
      <b/>
      <sz val="12"/>
      <name val="Calibri"/>
      <family val="2"/>
      <scheme val="minor"/>
    </font>
    <font>
      <sz val="22"/>
      <color rgb="FF0070C0"/>
      <name val="Calibri"/>
      <family val="2"/>
      <scheme val="minor"/>
    </font>
    <font>
      <sz val="11"/>
      <color theme="1" tint="0.499984740745262"/>
      <name val="Calibri"/>
      <family val="2"/>
      <scheme val="minor"/>
    </font>
    <font>
      <sz val="8"/>
      <color theme="1" tint="0.499984740745262"/>
      <name val="Calibri"/>
      <family val="2"/>
      <scheme val="minor"/>
    </font>
    <font>
      <b/>
      <sz val="11"/>
      <name val="Calibri"/>
      <family val="2"/>
      <scheme val="minor"/>
    </font>
    <font>
      <b/>
      <sz val="24"/>
      <color rgb="FF00B0F0"/>
      <name val="Calibri"/>
      <family val="2"/>
      <scheme val="minor"/>
    </font>
    <font>
      <b/>
      <sz val="11"/>
      <color theme="1"/>
      <name val="Calibri"/>
      <family val="2"/>
      <scheme val="minor"/>
    </font>
    <font>
      <u/>
      <sz val="22"/>
      <color rgb="FF0070C0"/>
      <name val="Calibri"/>
      <family val="2"/>
      <scheme val="minor"/>
    </font>
    <font>
      <sz val="9"/>
      <name val="Calibri"/>
      <family val="2"/>
      <scheme val="minor"/>
    </font>
    <font>
      <b/>
      <sz val="11"/>
      <color theme="0"/>
      <name val="Calibri"/>
      <family val="2"/>
    </font>
    <font>
      <b/>
      <sz val="11"/>
      <color theme="0"/>
      <name val="Calibri"/>
      <family val="2"/>
      <scheme val="minor"/>
    </font>
    <font>
      <sz val="11"/>
      <color theme="0"/>
      <name val="Calibri"/>
      <family val="2"/>
      <scheme val="minor"/>
    </font>
    <font>
      <b/>
      <sz val="12"/>
      <color theme="0"/>
      <name val="Calibri"/>
      <family val="2"/>
      <scheme val="minor"/>
    </font>
    <font>
      <i/>
      <sz val="11"/>
      <color theme="0"/>
      <name val="Calibri"/>
      <family val="2"/>
      <scheme val="minor"/>
    </font>
    <font>
      <sz val="10"/>
      <name val="Calibri"/>
      <family val="2"/>
      <scheme val="minor"/>
    </font>
    <font>
      <sz val="10"/>
      <color theme="1"/>
      <name val="Calibri"/>
      <family val="2"/>
      <scheme val="minor"/>
    </font>
    <font>
      <sz val="10"/>
      <name val="Calibri"/>
      <family val="2"/>
    </font>
    <font>
      <sz val="24"/>
      <color rgb="FF00B0F0"/>
      <name val="Calibri"/>
      <family val="2"/>
      <scheme val="minor"/>
    </font>
    <font>
      <sz val="28"/>
      <color rgb="FF00B0F0"/>
      <name val="Calibri"/>
      <family val="2"/>
      <scheme val="minor"/>
    </font>
    <font>
      <sz val="10"/>
      <color theme="0"/>
      <name val="Calibri"/>
      <family val="2"/>
      <scheme val="minor"/>
    </font>
    <font>
      <i/>
      <sz val="11"/>
      <color theme="1" tint="0.499984740745262"/>
      <name val="Calibri"/>
      <family val="2"/>
      <scheme val="minor"/>
    </font>
    <font>
      <b/>
      <u/>
      <sz val="11"/>
      <color theme="1"/>
      <name val="Calibri"/>
      <family val="2"/>
      <scheme val="minor"/>
    </font>
    <font>
      <sz val="9"/>
      <color theme="1" tint="0.499984740745262"/>
      <name val="Calibri"/>
      <family val="2"/>
      <scheme val="minor"/>
    </font>
    <font>
      <sz val="12"/>
      <color theme="0"/>
      <name val="Calibri"/>
      <family val="2"/>
      <scheme val="minor"/>
    </font>
    <font>
      <sz val="9"/>
      <color theme="0"/>
      <name val="Calibri"/>
      <family val="2"/>
      <scheme val="minor"/>
    </font>
    <font>
      <b/>
      <sz val="10"/>
      <name val="Calibri"/>
      <family val="2"/>
      <scheme val="minor"/>
    </font>
    <font>
      <sz val="8"/>
      <name val="Calibri"/>
      <family val="2"/>
      <scheme val="minor"/>
    </font>
    <font>
      <b/>
      <sz val="10"/>
      <color theme="0"/>
      <name val="Arial"/>
      <family val="2"/>
    </font>
    <font>
      <b/>
      <sz val="12"/>
      <color theme="1" tint="0.499984740745262"/>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0" tint="-0.249977111117893"/>
        <bgColor indexed="64"/>
      </patternFill>
    </fill>
    <fill>
      <patternFill patternType="solid">
        <fgColor rgb="FF00206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1" tint="0.499984740745262"/>
        <bgColor indexed="64"/>
      </patternFill>
    </fill>
    <fill>
      <patternFill patternType="solid">
        <fgColor theme="7"/>
        <bgColor indexed="64"/>
      </patternFill>
    </fill>
    <fill>
      <patternFill patternType="solid">
        <fgColor theme="0"/>
        <bgColor indexed="64"/>
      </patternFill>
    </fill>
    <fill>
      <patternFill patternType="solid">
        <fgColor rgb="FFFF7D7D"/>
        <bgColor indexed="64"/>
      </patternFill>
    </fill>
    <fill>
      <patternFill patternType="solid">
        <fgColor theme="8" tint="0.79998168889431442"/>
        <bgColor indexed="64"/>
      </patternFill>
    </fill>
  </fills>
  <borders count="49">
    <border>
      <left/>
      <right/>
      <top/>
      <bottom/>
      <diagonal/>
    </border>
    <border>
      <left/>
      <right style="thin">
        <color indexed="64"/>
      </right>
      <top/>
      <bottom/>
      <diagonal/>
    </border>
    <border>
      <left/>
      <right/>
      <top/>
      <bottom style="medium">
        <color indexed="64"/>
      </bottom>
      <diagonal/>
    </border>
    <border>
      <left/>
      <right/>
      <top/>
      <bottom style="medium">
        <color rgb="FF00B0F0"/>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style="medium">
        <color theme="0"/>
      </right>
      <top style="medium">
        <color theme="0"/>
      </top>
      <bottom/>
      <diagonal/>
    </border>
    <border>
      <left/>
      <right/>
      <top style="medium">
        <color theme="0"/>
      </top>
      <bottom/>
      <diagonal/>
    </border>
    <border>
      <left/>
      <right/>
      <top/>
      <bottom style="medium">
        <color theme="0"/>
      </bottom>
      <diagonal/>
    </border>
    <border>
      <left/>
      <right/>
      <top style="medium">
        <color theme="0"/>
      </top>
      <bottom style="medium">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1"/>
      </left>
      <right style="thin">
        <color theme="1"/>
      </right>
      <top style="thin">
        <color theme="1"/>
      </top>
      <bottom style="medium">
        <color indexed="64"/>
      </bottom>
      <diagonal/>
    </border>
    <border>
      <left style="thin">
        <color theme="1"/>
      </left>
      <right style="thin">
        <color theme="1"/>
      </right>
      <top style="thin">
        <color theme="0" tint="-0.14996795556505021"/>
      </top>
      <bottom style="thin">
        <color theme="0" tint="-0.14996795556505021"/>
      </bottom>
      <diagonal/>
    </border>
    <border>
      <left/>
      <right style="thin">
        <color theme="1"/>
      </right>
      <top style="thin">
        <color theme="1"/>
      </top>
      <bottom style="medium">
        <color indexed="64"/>
      </bottom>
      <diagonal/>
    </border>
    <border>
      <left style="thin">
        <color indexed="64"/>
      </left>
      <right style="thin">
        <color indexed="64"/>
      </right>
      <top/>
      <bottom/>
      <diagonal/>
    </border>
    <border>
      <left/>
      <right style="thin">
        <color theme="0" tint="-0.14996795556505021"/>
      </right>
      <top style="thin">
        <color theme="0" tint="-0.1499679555650502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style="medium">
        <color indexed="64"/>
      </top>
      <bottom style="thin">
        <color theme="0" tint="-0.14996795556505021"/>
      </bottom>
      <diagonal/>
    </border>
    <border>
      <left style="thin">
        <color theme="1"/>
      </left>
      <right style="thin">
        <color theme="1"/>
      </right>
      <top/>
      <bottom style="thin">
        <color theme="0" tint="-0.14996795556505021"/>
      </bottom>
      <diagonal/>
    </border>
    <border>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indexed="64"/>
      </bottom>
      <diagonal/>
    </border>
  </borders>
  <cellStyleXfs count="5">
    <xf numFmtId="0" fontId="0" fillId="0" borderId="0"/>
    <xf numFmtId="164" fontId="2" fillId="0" borderId="0" applyNumberFormat="0" applyFill="0" applyBorder="0" applyAlignment="0" applyProtection="0">
      <alignment vertical="top"/>
      <protection locked="0"/>
    </xf>
    <xf numFmtId="164" fontId="4" fillId="0" borderId="0"/>
    <xf numFmtId="0" fontId="4" fillId="0" borderId="0"/>
    <xf numFmtId="164" fontId="4" fillId="0" borderId="0"/>
  </cellStyleXfs>
  <cellXfs count="149">
    <xf numFmtId="0" fontId="0" fillId="0" borderId="0" xfId="0"/>
    <xf numFmtId="0" fontId="5" fillId="0" borderId="0" xfId="0" applyFont="1"/>
    <xf numFmtId="0" fontId="1" fillId="0" borderId="0" xfId="0" applyFont="1" applyAlignment="1">
      <alignment horizontal="left" vertical="top" wrapText="1"/>
    </xf>
    <xf numFmtId="0" fontId="0" fillId="0" borderId="0" xfId="0" applyAlignment="1">
      <alignment horizontal="left"/>
    </xf>
    <xf numFmtId="0" fontId="3" fillId="0" borderId="0" xfId="0" applyFont="1" applyAlignment="1">
      <alignment wrapText="1"/>
    </xf>
    <xf numFmtId="0" fontId="0" fillId="0" borderId="0" xfId="0" applyAlignment="1">
      <alignment vertical="top" wrapText="1"/>
    </xf>
    <xf numFmtId="0" fontId="0" fillId="0" borderId="0" xfId="0" applyAlignment="1">
      <alignment wrapText="1"/>
    </xf>
    <xf numFmtId="0" fontId="13" fillId="0" borderId="0" xfId="0" applyFont="1" applyAlignment="1">
      <alignment horizontal="left"/>
    </xf>
    <xf numFmtId="0" fontId="9" fillId="0" borderId="0" xfId="0" applyFont="1" applyAlignment="1">
      <alignment vertical="center"/>
    </xf>
    <xf numFmtId="0" fontId="0" fillId="0" borderId="0" xfId="0" applyAlignment="1">
      <alignment horizontal="center" vertical="top"/>
    </xf>
    <xf numFmtId="0" fontId="9" fillId="0" borderId="0" xfId="0" applyFont="1" applyAlignment="1">
      <alignment wrapText="1"/>
    </xf>
    <xf numFmtId="0" fontId="9" fillId="0" borderId="0" xfId="0" applyFont="1"/>
    <xf numFmtId="0" fontId="6" fillId="0" borderId="0" xfId="0" applyFont="1" applyAlignment="1">
      <alignment horizontal="left" vertical="top" wrapText="1"/>
    </xf>
    <xf numFmtId="0" fontId="11" fillId="0" borderId="0" xfId="0" applyFont="1" applyAlignment="1">
      <alignment horizontal="left" vertical="top"/>
    </xf>
    <xf numFmtId="0" fontId="10" fillId="0" borderId="0" xfId="0" applyFont="1" applyAlignment="1">
      <alignment horizontal="right" vertical="top"/>
    </xf>
    <xf numFmtId="164" fontId="7" fillId="0" borderId="0" xfId="2" applyFont="1" applyAlignment="1">
      <alignment wrapText="1"/>
    </xf>
    <xf numFmtId="0" fontId="7" fillId="0" borderId="0" xfId="2" applyNumberFormat="1" applyFont="1" applyAlignment="1">
      <alignment horizontal="left"/>
    </xf>
    <xf numFmtId="0" fontId="0" fillId="0" borderId="0" xfId="2" applyNumberFormat="1" applyFont="1" applyAlignment="1">
      <alignment horizontal="left"/>
    </xf>
    <xf numFmtId="165" fontId="7" fillId="0" borderId="0" xfId="2" applyNumberFormat="1" applyFont="1" applyAlignment="1">
      <alignment horizontal="left"/>
    </xf>
    <xf numFmtId="0" fontId="14" fillId="0" borderId="0" xfId="0" applyFont="1" applyAlignment="1">
      <alignment horizontal="left" vertical="top"/>
    </xf>
    <xf numFmtId="0" fontId="0" fillId="0" borderId="0" xfId="0" applyAlignment="1">
      <alignment vertical="center"/>
    </xf>
    <xf numFmtId="0" fontId="0" fillId="0" borderId="0" xfId="0" applyAlignment="1">
      <alignment vertical="top"/>
    </xf>
    <xf numFmtId="0" fontId="15" fillId="0" borderId="0" xfId="1" applyNumberFormat="1" applyFont="1" applyFill="1" applyBorder="1" applyAlignment="1" applyProtection="1">
      <alignment vertical="center"/>
    </xf>
    <xf numFmtId="0" fontId="7" fillId="0" borderId="3" xfId="2" applyNumberFormat="1" applyFont="1" applyBorder="1" applyAlignment="1">
      <alignment horizontal="left"/>
    </xf>
    <xf numFmtId="0" fontId="0" fillId="0" borderId="3" xfId="2" applyNumberFormat="1" applyFont="1" applyBorder="1" applyAlignment="1">
      <alignment horizontal="left"/>
    </xf>
    <xf numFmtId="0" fontId="4" fillId="0" borderId="0" xfId="0" applyFont="1" applyAlignment="1">
      <alignment horizontal="center" vertical="center" wrapText="1"/>
    </xf>
    <xf numFmtId="0" fontId="17" fillId="0" borderId="0" xfId="0" applyFont="1" applyAlignment="1">
      <alignment horizontal="left" vertical="center"/>
    </xf>
    <xf numFmtId="0" fontId="0" fillId="2" borderId="0" xfId="0" applyFill="1"/>
    <xf numFmtId="0" fontId="0" fillId="6" borderId="0" xfId="0" applyFill="1"/>
    <xf numFmtId="0" fontId="0" fillId="7" borderId="0" xfId="0" applyFill="1"/>
    <xf numFmtId="0" fontId="0" fillId="8" borderId="0" xfId="0" applyFill="1"/>
    <xf numFmtId="0" fontId="0" fillId="9" borderId="0" xfId="0" applyFill="1"/>
    <xf numFmtId="0" fontId="0" fillId="0" borderId="5" xfId="0" applyBorder="1"/>
    <xf numFmtId="0" fontId="0" fillId="0" borderId="6" xfId="0" applyBorder="1"/>
    <xf numFmtId="0" fontId="0" fillId="0" borderId="7" xfId="0" applyBorder="1"/>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1" xfId="0" applyBorder="1"/>
    <xf numFmtId="0" fontId="19" fillId="0" borderId="0" xfId="0" applyFont="1"/>
    <xf numFmtId="0" fontId="18" fillId="3" borderId="0" xfId="2" applyNumberFormat="1" applyFont="1" applyFill="1" applyAlignment="1">
      <alignment horizontal="left" vertical="top" wrapText="1"/>
    </xf>
    <xf numFmtId="164" fontId="18" fillId="3" borderId="0" xfId="2" applyFont="1" applyFill="1" applyAlignment="1">
      <alignment vertical="top" wrapText="1"/>
    </xf>
    <xf numFmtId="164" fontId="12" fillId="11" borderId="0" xfId="2" applyFont="1" applyFill="1" applyAlignment="1">
      <alignment vertical="top" wrapText="1"/>
    </xf>
    <xf numFmtId="0" fontId="20" fillId="3" borderId="0" xfId="2" applyNumberFormat="1" applyFont="1" applyFill="1" applyAlignment="1">
      <alignment horizontal="left" vertical="top" wrapText="1"/>
    </xf>
    <xf numFmtId="164" fontId="20" fillId="3" borderId="0" xfId="2" applyFont="1" applyFill="1" applyAlignment="1">
      <alignment vertical="top" wrapText="1"/>
    </xf>
    <xf numFmtId="164" fontId="8" fillId="11" borderId="0" xfId="2" applyFont="1" applyFill="1" applyAlignment="1">
      <alignment vertical="top" wrapText="1"/>
    </xf>
    <xf numFmtId="164" fontId="18" fillId="3" borderId="0" xfId="2" applyFont="1" applyFill="1" applyAlignment="1">
      <alignment horizontal="left" vertical="top" wrapText="1"/>
    </xf>
    <xf numFmtId="166" fontId="12" fillId="11" borderId="0" xfId="0" applyNumberFormat="1" applyFont="1" applyFill="1" applyAlignment="1">
      <alignment horizontal="left" vertical="top" wrapText="1"/>
    </xf>
    <xf numFmtId="0" fontId="23" fillId="0" borderId="0" xfId="0" applyFont="1"/>
    <xf numFmtId="0" fontId="22" fillId="4" borderId="17" xfId="2" applyNumberFormat="1" applyFont="1" applyFill="1" applyBorder="1" applyAlignment="1">
      <alignment horizontal="left" vertical="top" wrapText="1"/>
    </xf>
    <xf numFmtId="165" fontId="24" fillId="0" borderId="17" xfId="2" applyNumberFormat="1" applyFont="1" applyBorder="1" applyAlignment="1">
      <alignment horizontal="left" vertical="center" wrapText="1"/>
    </xf>
    <xf numFmtId="0" fontId="24" fillId="0" borderId="17" xfId="2" applyNumberFormat="1" applyFont="1" applyBorder="1" applyAlignment="1">
      <alignment horizontal="left" vertical="center" wrapText="1"/>
    </xf>
    <xf numFmtId="164" fontId="24" fillId="0" borderId="0" xfId="2" applyFont="1" applyAlignment="1">
      <alignment horizontal="left"/>
    </xf>
    <xf numFmtId="0" fontId="24" fillId="0" borderId="0" xfId="2" applyNumberFormat="1" applyFont="1" applyAlignment="1">
      <alignment horizontal="left"/>
    </xf>
    <xf numFmtId="165" fontId="24" fillId="0" borderId="0" xfId="2" applyNumberFormat="1" applyFont="1" applyAlignment="1">
      <alignment horizontal="left"/>
    </xf>
    <xf numFmtId="0" fontId="22" fillId="4" borderId="22" xfId="2" applyNumberFormat="1" applyFont="1" applyFill="1" applyBorder="1" applyAlignment="1">
      <alignment horizontal="left" vertical="top" wrapText="1"/>
    </xf>
    <xf numFmtId="0" fontId="23" fillId="0" borderId="0" xfId="0" applyFont="1" applyAlignment="1">
      <alignment horizontal="left" vertical="top" wrapText="1"/>
    </xf>
    <xf numFmtId="164" fontId="24" fillId="0" borderId="0" xfId="2" applyFont="1"/>
    <xf numFmtId="0" fontId="24" fillId="0" borderId="0" xfId="2" applyNumberFormat="1" applyFont="1"/>
    <xf numFmtId="165" fontId="24" fillId="0" borderId="0" xfId="2" applyNumberFormat="1" applyFont="1"/>
    <xf numFmtId="165" fontId="22" fillId="0" borderId="17" xfId="2" applyNumberFormat="1" applyFont="1" applyBorder="1" applyAlignment="1">
      <alignment horizontal="left" vertical="top" wrapText="1"/>
    </xf>
    <xf numFmtId="0" fontId="22" fillId="4" borderId="18" xfId="2" applyNumberFormat="1" applyFont="1" applyFill="1" applyBorder="1" applyAlignment="1">
      <alignment horizontal="left" vertical="top" wrapText="1"/>
    </xf>
    <xf numFmtId="0" fontId="24" fillId="0" borderId="20" xfId="2" applyNumberFormat="1" applyFont="1" applyBorder="1" applyAlignment="1">
      <alignment horizontal="left" vertical="center" wrapText="1"/>
    </xf>
    <xf numFmtId="165" fontId="24" fillId="0" borderId="20" xfId="2" applyNumberFormat="1" applyFont="1" applyBorder="1" applyAlignment="1">
      <alignment horizontal="left" vertical="center" wrapText="1"/>
    </xf>
    <xf numFmtId="0" fontId="24" fillId="0" borderId="22" xfId="2" applyNumberFormat="1" applyFont="1" applyBorder="1" applyAlignment="1">
      <alignment horizontal="left" vertical="center" wrapText="1"/>
    </xf>
    <xf numFmtId="0" fontId="23" fillId="0" borderId="0" xfId="0" applyFont="1" applyAlignment="1">
      <alignment horizontal="left"/>
    </xf>
    <xf numFmtId="0" fontId="24" fillId="0" borderId="19" xfId="2" applyNumberFormat="1" applyFont="1" applyBorder="1" applyAlignment="1">
      <alignment horizontal="left" vertical="center" wrapText="1"/>
    </xf>
    <xf numFmtId="165" fontId="24" fillId="0" borderId="19" xfId="2" applyNumberFormat="1" applyFont="1" applyBorder="1" applyAlignment="1">
      <alignment horizontal="left" vertical="center" wrapText="1"/>
    </xf>
    <xf numFmtId="0" fontId="24" fillId="0" borderId="21" xfId="2" applyNumberFormat="1" applyFont="1" applyBorder="1" applyAlignment="1">
      <alignment horizontal="left" vertical="center" wrapText="1"/>
    </xf>
    <xf numFmtId="165" fontId="24" fillId="0" borderId="21" xfId="2" applyNumberFormat="1" applyFont="1" applyBorder="1" applyAlignment="1">
      <alignment horizontal="left" vertical="center" wrapText="1"/>
    </xf>
    <xf numFmtId="0" fontId="3" fillId="0" borderId="0" xfId="0" applyFont="1" applyAlignment="1">
      <alignment horizontal="left" vertical="top" wrapText="1"/>
    </xf>
    <xf numFmtId="0" fontId="25" fillId="0" borderId="0" xfId="0" applyFont="1" applyAlignment="1">
      <alignment horizontal="left"/>
    </xf>
    <xf numFmtId="0" fontId="24" fillId="0" borderId="27" xfId="2" applyNumberFormat="1" applyFont="1" applyBorder="1" applyAlignment="1">
      <alignment horizontal="left" vertical="center" wrapText="1"/>
    </xf>
    <xf numFmtId="164" fontId="8" fillId="4" borderId="28" xfId="2" applyFont="1" applyFill="1" applyBorder="1" applyAlignment="1">
      <alignment vertical="center" wrapText="1"/>
    </xf>
    <xf numFmtId="164" fontId="8" fillId="4" borderId="29" xfId="2" applyFont="1" applyFill="1" applyBorder="1" applyAlignment="1">
      <alignment vertical="center" wrapText="1"/>
    </xf>
    <xf numFmtId="164" fontId="8" fillId="4" borderId="30" xfId="2" applyFont="1" applyFill="1" applyBorder="1" applyAlignment="1">
      <alignment vertical="center" wrapText="1"/>
    </xf>
    <xf numFmtId="164" fontId="8" fillId="4" borderId="29" xfId="2" applyFont="1" applyFill="1" applyBorder="1" applyAlignment="1">
      <alignment horizontal="right" vertical="center" wrapText="1"/>
    </xf>
    <xf numFmtId="164" fontId="8" fillId="4" borderId="30" xfId="2" applyFont="1" applyFill="1" applyBorder="1" applyAlignment="1">
      <alignment horizontal="center" vertical="center" wrapText="1"/>
    </xf>
    <xf numFmtId="164" fontId="8" fillId="4" borderId="29" xfId="2" applyFont="1" applyFill="1" applyBorder="1" applyAlignment="1">
      <alignment horizontal="center" vertical="center" wrapText="1"/>
    </xf>
    <xf numFmtId="0" fontId="25" fillId="0" borderId="0" xfId="0" applyFont="1" applyAlignment="1">
      <alignment horizontal="left" vertical="center"/>
    </xf>
    <xf numFmtId="0" fontId="22" fillId="4" borderId="31" xfId="2" applyNumberFormat="1" applyFont="1" applyFill="1" applyBorder="1" applyAlignment="1">
      <alignment horizontal="left" vertical="top" wrapText="1"/>
    </xf>
    <xf numFmtId="0" fontId="24" fillId="0" borderId="32" xfId="2" applyNumberFormat="1" applyFont="1" applyBorder="1" applyAlignment="1">
      <alignment horizontal="left" vertical="center" wrapText="1"/>
    </xf>
    <xf numFmtId="165" fontId="24" fillId="0" borderId="32" xfId="2" applyNumberFormat="1" applyFont="1" applyBorder="1" applyAlignment="1">
      <alignment horizontal="left" vertical="center" wrapText="1"/>
    </xf>
    <xf numFmtId="0" fontId="18" fillId="3" borderId="28" xfId="2" applyNumberFormat="1" applyFont="1" applyFill="1" applyBorder="1" applyAlignment="1">
      <alignment horizontal="left" vertical="top" wrapText="1"/>
    </xf>
    <xf numFmtId="164" fontId="18" fillId="3" borderId="29" xfId="2" applyFont="1" applyFill="1" applyBorder="1" applyAlignment="1">
      <alignment horizontal="left" vertical="top" wrapText="1"/>
    </xf>
    <xf numFmtId="164" fontId="18" fillId="3" borderId="30" xfId="2" applyFont="1" applyFill="1" applyBorder="1" applyAlignment="1">
      <alignment horizontal="left" vertical="top" wrapText="1"/>
    </xf>
    <xf numFmtId="164" fontId="18" fillId="3" borderId="28" xfId="2" applyFont="1" applyFill="1" applyBorder="1" applyAlignment="1">
      <alignment horizontal="left" vertical="top" wrapText="1"/>
    </xf>
    <xf numFmtId="0" fontId="24" fillId="0" borderId="33" xfId="2" applyNumberFormat="1" applyFont="1" applyBorder="1" applyAlignment="1">
      <alignment horizontal="left" vertical="center" wrapText="1"/>
    </xf>
    <xf numFmtId="165" fontId="24" fillId="0" borderId="34" xfId="2" applyNumberFormat="1" applyFont="1" applyBorder="1" applyAlignment="1">
      <alignment horizontal="left" vertical="center" wrapText="1"/>
    </xf>
    <xf numFmtId="165" fontId="24" fillId="0" borderId="35" xfId="2" applyNumberFormat="1" applyFont="1" applyBorder="1" applyAlignment="1">
      <alignment horizontal="left" vertical="center" wrapText="1"/>
    </xf>
    <xf numFmtId="165" fontId="24" fillId="0" borderId="33" xfId="2" applyNumberFormat="1" applyFont="1" applyBorder="1" applyAlignment="1">
      <alignment horizontal="left" vertical="center" wrapText="1"/>
    </xf>
    <xf numFmtId="165" fontId="24" fillId="0" borderId="22" xfId="2" applyNumberFormat="1" applyFont="1" applyBorder="1" applyAlignment="1">
      <alignment horizontal="left" vertical="center" wrapText="1"/>
    </xf>
    <xf numFmtId="165" fontId="24" fillId="0" borderId="27" xfId="2" applyNumberFormat="1" applyFont="1" applyBorder="1" applyAlignment="1">
      <alignment horizontal="left" vertical="center" wrapText="1"/>
    </xf>
    <xf numFmtId="0" fontId="24" fillId="0" borderId="35" xfId="2" applyNumberFormat="1" applyFont="1" applyBorder="1" applyAlignment="1">
      <alignment horizontal="left" vertical="center" wrapText="1"/>
    </xf>
    <xf numFmtId="0" fontId="28" fillId="0" borderId="0" xfId="0" applyFont="1" applyAlignment="1">
      <alignment vertical="center"/>
    </xf>
    <xf numFmtId="0" fontId="4" fillId="0" borderId="0" xfId="0" applyFont="1" applyAlignment="1">
      <alignment vertical="center" wrapText="1"/>
    </xf>
    <xf numFmtId="0" fontId="29" fillId="0" borderId="0" xfId="0" applyFont="1"/>
    <xf numFmtId="0" fontId="22" fillId="2" borderId="26" xfId="0" applyFont="1" applyFill="1" applyBorder="1" applyAlignment="1">
      <alignment horizontal="center" vertical="top" wrapText="1"/>
    </xf>
    <xf numFmtId="0" fontId="23" fillId="0" borderId="0" xfId="0" applyFont="1" applyAlignment="1">
      <alignment horizontal="center" vertical="top"/>
    </xf>
    <xf numFmtId="164" fontId="22" fillId="0" borderId="0" xfId="4" applyFont="1"/>
    <xf numFmtId="166" fontId="12" fillId="11" borderId="44" xfId="0" applyNumberFormat="1" applyFont="1" applyFill="1" applyBorder="1" applyAlignment="1">
      <alignment horizontal="left" vertical="top" wrapText="1"/>
    </xf>
    <xf numFmtId="0" fontId="0" fillId="12" borderId="0" xfId="0" applyFill="1"/>
    <xf numFmtId="0" fontId="0" fillId="13" borderId="0" xfId="0" applyFill="1"/>
    <xf numFmtId="0" fontId="34" fillId="2" borderId="37" xfId="0" applyFont="1" applyFill="1" applyBorder="1" applyAlignment="1">
      <alignment horizontal="center" vertical="center" wrapText="1"/>
    </xf>
    <xf numFmtId="0" fontId="27" fillId="3" borderId="0" xfId="0" applyFont="1" applyFill="1" applyAlignment="1">
      <alignment horizontal="center" vertical="center" wrapText="1"/>
    </xf>
    <xf numFmtId="0" fontId="27" fillId="3" borderId="0" xfId="0" applyFont="1" applyFill="1" applyAlignment="1">
      <alignment horizontal="center" vertical="center" textRotation="90" wrapText="1"/>
    </xf>
    <xf numFmtId="166" fontId="22" fillId="11" borderId="23" xfId="0" applyNumberFormat="1" applyFont="1" applyFill="1" applyBorder="1" applyAlignment="1">
      <alignment horizontal="center" vertical="center" wrapText="1"/>
    </xf>
    <xf numFmtId="0" fontId="27" fillId="3" borderId="25" xfId="0" applyFont="1" applyFill="1" applyBorder="1" applyAlignment="1">
      <alignment horizontal="center" vertical="center" wrapText="1"/>
    </xf>
    <xf numFmtId="165" fontId="24" fillId="0" borderId="46" xfId="2" applyNumberFormat="1" applyFont="1" applyBorder="1" applyAlignment="1">
      <alignment horizontal="left" vertical="center" wrapText="1"/>
    </xf>
    <xf numFmtId="165" fontId="24" fillId="0" borderId="47" xfId="2" applyNumberFormat="1" applyFont="1" applyBorder="1" applyAlignment="1">
      <alignment horizontal="left" vertical="center" wrapText="1"/>
    </xf>
    <xf numFmtId="165" fontId="24" fillId="0" borderId="48" xfId="2" applyNumberFormat="1" applyFont="1" applyBorder="1" applyAlignment="1">
      <alignment horizontal="left" vertical="center" wrapText="1"/>
    </xf>
    <xf numFmtId="0" fontId="30" fillId="0" borderId="0" xfId="0" applyFont="1" applyAlignment="1">
      <alignment vertical="top" wrapText="1"/>
    </xf>
    <xf numFmtId="0" fontId="22" fillId="0" borderId="32" xfId="0" applyFont="1" applyBorder="1" applyAlignment="1">
      <alignment horizontal="left" vertical="top" wrapText="1"/>
    </xf>
    <xf numFmtId="0" fontId="22" fillId="14" borderId="43" xfId="0" applyFont="1" applyFill="1" applyBorder="1" applyAlignment="1">
      <alignment horizontal="left" vertical="top" wrapText="1"/>
    </xf>
    <xf numFmtId="0" fontId="22" fillId="6" borderId="43" xfId="0" applyFont="1" applyFill="1" applyBorder="1" applyAlignment="1">
      <alignment horizontal="left" vertical="top" wrapText="1"/>
    </xf>
    <xf numFmtId="0" fontId="32" fillId="6" borderId="43" xfId="0" applyFont="1" applyFill="1" applyBorder="1" applyAlignment="1">
      <alignment horizontal="left" vertical="top" wrapText="1"/>
    </xf>
    <xf numFmtId="0" fontId="16" fillId="6" borderId="43" xfId="0" applyFont="1" applyFill="1" applyBorder="1" applyAlignment="1">
      <alignment horizontal="left" vertical="top" wrapText="1"/>
    </xf>
    <xf numFmtId="165" fontId="22" fillId="0" borderId="32" xfId="0" applyNumberFormat="1" applyFont="1" applyBorder="1" applyAlignment="1">
      <alignment horizontal="left" vertical="top" wrapText="1"/>
    </xf>
    <xf numFmtId="167" fontId="22" fillId="0" borderId="32" xfId="0" applyNumberFormat="1" applyFont="1" applyBorder="1" applyAlignment="1">
      <alignment horizontal="left" vertical="top" wrapText="1"/>
    </xf>
    <xf numFmtId="0" fontId="22" fillId="0" borderId="36" xfId="2" applyNumberFormat="1" applyFont="1" applyBorder="1" applyAlignment="1">
      <alignment horizontal="left" vertical="top" wrapText="1"/>
    </xf>
    <xf numFmtId="0" fontId="22" fillId="0" borderId="17" xfId="0" applyFont="1" applyBorder="1" applyAlignment="1">
      <alignment horizontal="left" vertical="top" wrapText="1"/>
    </xf>
    <xf numFmtId="0" fontId="22" fillId="14" borderId="38" xfId="0" applyFont="1" applyFill="1" applyBorder="1" applyAlignment="1">
      <alignment horizontal="left" vertical="top" wrapText="1"/>
    </xf>
    <xf numFmtId="0" fontId="22" fillId="6" borderId="38" xfId="0" applyFont="1" applyFill="1" applyBorder="1" applyAlignment="1">
      <alignment horizontal="left" vertical="top" wrapText="1"/>
    </xf>
    <xf numFmtId="0" fontId="32" fillId="6" borderId="38" xfId="0" applyFont="1" applyFill="1" applyBorder="1" applyAlignment="1">
      <alignment horizontal="left" vertical="top" wrapText="1"/>
    </xf>
    <xf numFmtId="0" fontId="16" fillId="6" borderId="38" xfId="0" applyFont="1" applyFill="1" applyBorder="1" applyAlignment="1">
      <alignment horizontal="left" vertical="top" wrapText="1"/>
    </xf>
    <xf numFmtId="0" fontId="22" fillId="0" borderId="24" xfId="2" applyNumberFormat="1" applyFont="1" applyBorder="1" applyAlignment="1">
      <alignment horizontal="left" vertical="top" wrapText="1"/>
    </xf>
    <xf numFmtId="165" fontId="22" fillId="0" borderId="17" xfId="0" applyNumberFormat="1" applyFont="1" applyBorder="1" applyAlignment="1">
      <alignment horizontal="left" vertical="top" wrapText="1"/>
    </xf>
    <xf numFmtId="0" fontId="30" fillId="0" borderId="0" xfId="0" applyFont="1" applyAlignment="1">
      <alignment horizontal="left" vertical="top" wrapText="1"/>
    </xf>
    <xf numFmtId="0" fontId="36" fillId="0" borderId="3" xfId="0" applyFont="1" applyBorder="1" applyAlignment="1">
      <alignment horizontal="left" wrapText="1"/>
    </xf>
    <xf numFmtId="0" fontId="26" fillId="0" borderId="0" xfId="0" applyFont="1" applyAlignment="1">
      <alignment horizontal="left" vertical="center" wrapText="1"/>
    </xf>
    <xf numFmtId="0" fontId="26" fillId="0" borderId="15" xfId="0" applyFont="1" applyBorder="1" applyAlignment="1">
      <alignment horizontal="left" vertical="center" wrapText="1"/>
    </xf>
    <xf numFmtId="0" fontId="22" fillId="2" borderId="11" xfId="0" applyFont="1" applyFill="1" applyBorder="1" applyAlignment="1">
      <alignment horizontal="left" vertical="top" wrapText="1"/>
    </xf>
    <xf numFmtId="0" fontId="22" fillId="2" borderId="16" xfId="0" applyFont="1" applyFill="1" applyBorder="1" applyAlignment="1">
      <alignment horizontal="left" vertical="top" wrapText="1"/>
    </xf>
    <xf numFmtId="0" fontId="22" fillId="2" borderId="12" xfId="0" applyFont="1" applyFill="1" applyBorder="1" applyAlignment="1">
      <alignment horizontal="left" vertical="top" wrapText="1"/>
    </xf>
    <xf numFmtId="0" fontId="33" fillId="2" borderId="11" xfId="0" applyFont="1" applyFill="1" applyBorder="1" applyAlignment="1">
      <alignment horizontal="left" vertical="top" wrapText="1"/>
    </xf>
    <xf numFmtId="0" fontId="33" fillId="2" borderId="16" xfId="0" applyFont="1" applyFill="1" applyBorder="1" applyAlignment="1">
      <alignment horizontal="left" vertical="top" wrapText="1"/>
    </xf>
    <xf numFmtId="0" fontId="33" fillId="2" borderId="12" xfId="0" applyFont="1" applyFill="1" applyBorder="1" applyAlignment="1">
      <alignment horizontal="left" vertical="top" wrapText="1"/>
    </xf>
    <xf numFmtId="0" fontId="27" fillId="10" borderId="14" xfId="0" applyFont="1" applyFill="1" applyBorder="1" applyAlignment="1">
      <alignment horizontal="center" vertical="top" wrapText="1"/>
    </xf>
    <xf numFmtId="0" fontId="27" fillId="10" borderId="13" xfId="0" applyFont="1" applyFill="1" applyBorder="1" applyAlignment="1">
      <alignment horizontal="center" vertical="top" wrapText="1"/>
    </xf>
    <xf numFmtId="0" fontId="30" fillId="0" borderId="0" xfId="0" applyFont="1" applyAlignment="1">
      <alignment horizontal="center" vertical="top" wrapText="1"/>
    </xf>
    <xf numFmtId="0" fontId="35" fillId="5" borderId="38" xfId="0" applyFont="1" applyFill="1" applyBorder="1" applyAlignment="1">
      <alignment horizontal="center" vertical="center" wrapText="1"/>
    </xf>
    <xf numFmtId="0" fontId="35" fillId="5" borderId="39" xfId="0" applyFont="1" applyFill="1" applyBorder="1" applyAlignment="1">
      <alignment horizontal="center" vertical="center" wrapText="1"/>
    </xf>
    <xf numFmtId="0" fontId="35" fillId="5" borderId="0" xfId="0" applyFont="1" applyFill="1" applyAlignment="1">
      <alignment horizontal="center" vertical="center" wrapText="1"/>
    </xf>
    <xf numFmtId="0" fontId="35" fillId="5" borderId="45" xfId="0" applyFont="1" applyFill="1" applyBorder="1" applyAlignment="1">
      <alignment horizontal="center" vertical="center" wrapText="1"/>
    </xf>
    <xf numFmtId="0" fontId="35" fillId="5" borderId="40" xfId="0" applyFont="1" applyFill="1" applyBorder="1" applyAlignment="1">
      <alignment horizontal="center" vertical="center" wrapText="1"/>
    </xf>
    <xf numFmtId="0" fontId="35" fillId="5" borderId="41" xfId="0" applyFont="1" applyFill="1" applyBorder="1" applyAlignment="1">
      <alignment horizontal="center" vertical="center" wrapText="1"/>
    </xf>
    <xf numFmtId="0" fontId="35" fillId="5" borderId="42" xfId="0" applyFont="1" applyFill="1" applyBorder="1" applyAlignment="1">
      <alignment horizontal="center" vertical="center" wrapText="1"/>
    </xf>
  </cellXfs>
  <cellStyles count="5">
    <cellStyle name="Hyperlink" xfId="1" builtinId="8"/>
    <cellStyle name="Normal" xfId="0" builtinId="0"/>
    <cellStyle name="Normal 2" xfId="2" xr:uid="{00000000-0005-0000-0000-000002000000}"/>
    <cellStyle name="Normal 4" xfId="3" xr:uid="{00000000-0005-0000-0000-000003000000}"/>
    <cellStyle name="Normal 4 2" xfId="4" xr:uid="{6C3893FE-126C-4429-8D96-4E336418EFA4}"/>
  </cellStyles>
  <dxfs count="148">
    <dxf>
      <font>
        <b val="0"/>
        <i val="0"/>
        <strike val="0"/>
        <condense val="0"/>
        <extend val="0"/>
        <outline val="0"/>
        <shadow val="0"/>
        <u val="none"/>
        <vertAlign val="baseline"/>
        <sz val="10"/>
        <color auto="1"/>
        <name val="Calibri"/>
        <family val="2"/>
        <scheme val="none"/>
      </font>
      <numFmt numFmtId="165" formatCode="[$-C09]dd\-mmm\-yy;@"/>
      <alignment horizontal="left"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horizontal/>
      </border>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ont>
        <color theme="0" tint="-0.34998626667073579"/>
      </font>
      <fill>
        <patternFill patternType="gray125">
          <bgColor auto="1"/>
        </patternFill>
      </fill>
    </dxf>
    <dxf>
      <font>
        <color theme="0" tint="-0.34998626667073579"/>
      </font>
      <fill>
        <patternFill patternType="gray125">
          <bgColor auto="1"/>
        </patternFill>
      </fill>
    </dxf>
    <dxf>
      <font>
        <color theme="0" tint="-0.34998626667073579"/>
      </font>
      <fill>
        <patternFill patternType="gray125">
          <bgColor auto="1"/>
        </patternFill>
      </fill>
    </dxf>
    <dxf>
      <font>
        <color theme="0" tint="-0.34998626667073579"/>
      </font>
      <fill>
        <patternFill patternType="gray125">
          <bgColor auto="1"/>
        </patternFill>
      </fill>
    </dxf>
    <dxf>
      <font>
        <color theme="0" tint="-0.34998626667073579"/>
      </font>
      <fill>
        <patternFill patternType="gray125">
          <bgColor auto="1"/>
        </patternFill>
      </fill>
    </dxf>
    <dxf>
      <font>
        <color theme="0" tint="-0.34998626667073579"/>
      </font>
      <fill>
        <patternFill patternType="gray125">
          <bgColor auto="1"/>
        </patternFill>
      </fill>
    </dxf>
    <dxf>
      <fill>
        <patternFill patternType="gray0625">
          <bgColor theme="0" tint="-4.9989318521683403E-2"/>
        </patternFill>
      </fill>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ill>
        <patternFill>
          <bgColor rgb="FFFF9393"/>
        </patternFill>
      </fill>
    </dxf>
    <dxf>
      <font>
        <color rgb="FFC00000"/>
      </font>
    </dxf>
    <dxf>
      <font>
        <color theme="0"/>
      </font>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ont>
        <color theme="0" tint="-0.34998626667073579"/>
      </font>
      <fill>
        <patternFill patternType="gray125">
          <bgColor auto="1"/>
        </patternFill>
      </fill>
    </dxf>
    <dxf>
      <font>
        <color rgb="FFC00000"/>
      </font>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tint="-0.249977111117893"/>
        </patternFill>
      </fill>
      <alignment horizontal="left" vertical="top" textRotation="0" wrapText="1" indent="0"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indexed="64"/>
        </right>
        <top style="thin">
          <color theme="0" tint="-0.14996795556505021"/>
        </top>
        <bottom style="thin">
          <color theme="0" tint="-0.14996795556505021"/>
        </bottom>
        <vertical/>
        <horizontal style="thin">
          <color theme="0" tint="-0.14996795556505021"/>
        </horizontal>
      </border>
    </dxf>
    <dxf>
      <font>
        <b val="0"/>
        <i val="0"/>
        <strike val="0"/>
        <condense val="0"/>
        <extend val="0"/>
        <outline val="0"/>
        <shadow val="0"/>
        <u val="none"/>
        <vertAlign val="baseline"/>
        <sz val="10"/>
        <color auto="1"/>
        <name val="Calibri"/>
        <family val="2"/>
        <scheme val="none"/>
      </font>
      <numFmt numFmtId="165" formatCode="[$-C09]dd\-mmm\-yy;@"/>
      <alignment horizontal="left"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alignment horizontal="left"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alignment horizontal="left"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indexed="64"/>
        </right>
        <top style="thin">
          <color theme="0" tint="-0.14996795556505021"/>
        </top>
        <bottom style="thin">
          <color theme="0" tint="-0.14996795556505021"/>
        </bottom>
        <vertical/>
        <horizontal style="thin">
          <color theme="0" tint="-0.14996795556505021"/>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indexed="64"/>
        </left>
        <right style="thin">
          <color theme="0" tint="-0.14996795556505021"/>
        </right>
        <top style="thin">
          <color theme="0" tint="-0.14996795556505021"/>
        </top>
        <bottom style="thin">
          <color theme="0" tint="-0.14996795556505021"/>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164" formatCode="[$-C09]dddd\,\ dd\ mmm\ yyyy;@"/>
      <fill>
        <patternFill patternType="none">
          <fgColor indexed="64"/>
          <bgColor auto="1"/>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1"/>
        <color theme="0"/>
        <name val="Calibri"/>
        <family val="2"/>
        <scheme val="minor"/>
      </font>
      <numFmt numFmtId="164" formatCode="[$-C09]dddd\,\ dd\ mmm\ yyyy;@"/>
      <fill>
        <patternFill patternType="solid">
          <fgColor indexed="64"/>
          <bgColor rgb="FF00B0F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165" formatCode="[$-C09]dd\-mmm\-yy;@"/>
      <fill>
        <patternFill patternType="none">
          <fgColor indexed="64"/>
          <bgColor auto="1"/>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C09]dddd\,\ dd\ mmm\ yyyy;@"/>
      <fill>
        <patternFill patternType="none">
          <fgColor indexed="64"/>
          <bgColor auto="1"/>
        </patternFill>
      </fill>
      <alignment horizontal="left" vertical="bottom" textRotation="0" wrapText="0" relative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0" tint="-0.249977111117893"/>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protection locked="0" hidden="0"/>
    </dxf>
    <dxf>
      <font>
        <strike val="0"/>
        <outline val="0"/>
        <shadow val="0"/>
        <u val="none"/>
        <vertAlign val="baseline"/>
        <sz val="11"/>
        <name val="Calibri"/>
        <scheme val="minor"/>
      </font>
      <fill>
        <patternFill patternType="none">
          <fgColor indexed="64"/>
          <bgColor indexed="65"/>
        </patternFill>
      </fill>
      <alignment relativeIndent="0" justifyLastLine="0" readingOrder="0"/>
      <border diagonalUp="0" diagonalDown="0" outline="0"/>
    </dxf>
    <dxf>
      <border>
        <bottom style="thin">
          <color indexed="64"/>
        </bottom>
        <vertical/>
        <horizontal/>
      </border>
    </dxf>
    <dxf>
      <font>
        <b val="0"/>
        <strike val="0"/>
        <outline val="0"/>
        <shadow val="0"/>
        <u val="none"/>
        <vertAlign val="baseline"/>
        <sz val="8"/>
        <color theme="0"/>
        <name val="Calibri"/>
        <scheme val="minor"/>
      </font>
      <fill>
        <patternFill patternType="solid">
          <fgColor indexed="64"/>
          <bgColor theme="3"/>
        </patternFill>
      </fill>
      <alignment horizontal="general" vertical="bottom"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2"/>
        <color theme="0"/>
        <name val="Calibri"/>
        <family val="2"/>
        <scheme val="minor"/>
      </font>
      <fill>
        <patternFill patternType="solid">
          <fgColor indexed="64"/>
          <bgColor rgb="FF00B0F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2"/>
        </patternFill>
      </fill>
      <alignment horizontal="left" vertical="center" textRotation="0" wrapText="1" indent="0" justifyLastLine="0" shrinkToFit="0" readingOrder="0"/>
      <border diagonalUp="0" diagonalDown="0">
        <left style="thin">
          <color theme="1"/>
        </left>
        <right style="thin">
          <color theme="1"/>
        </right>
        <top style="thin">
          <color theme="0" tint="-0.14996795556505021"/>
        </top>
        <bottom style="thin">
          <color theme="0" tint="-0.14996795556505021"/>
        </bottom>
        <vertical/>
        <horizontal/>
      </border>
    </dxf>
    <dxf>
      <border diagonalUp="0" diagonalDown="0"/>
    </dxf>
    <dxf>
      <border diagonalUp="0" diagonalDown="0">
        <left/>
        <right style="thin">
          <color indexed="64"/>
        </right>
        <top/>
        <bottom/>
        <vertical/>
        <horizontal/>
      </border>
    </dxf>
    <dxf>
      <border diagonalUp="0" diagonalDow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5" formatCode="[$-C09]dd\-mmm\-yy;@"/>
      <fill>
        <patternFill patternType="none">
          <fgColor indexed="64"/>
          <bgColor indexed="65"/>
        </patternFill>
      </fill>
      <alignment horizontal="left" vertical="top" textRotation="0" wrapText="1" indent="0" justifyLastLine="0" shrinkToFit="0" readingOrder="0"/>
      <border diagonalUp="0" diagonalDown="0">
        <left/>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numFmt numFmtId="165" formatCode="[$-C09]dd\-mmm\-yy;@"/>
      <fill>
        <patternFill patternType="none">
          <fgColor indexed="64"/>
          <bgColor indexed="65"/>
        </patternFill>
      </fill>
      <alignment horizontal="left" vertical="top" textRotation="0" wrapText="1" indent="0" justifyLastLine="0" shrinkToFit="0" readingOrder="0"/>
      <border diagonalUp="0" diagonalDown="0">
        <left/>
        <right/>
        <top style="thin">
          <color theme="0" tint="-0.14996795556505021"/>
        </top>
        <bottom style="thin">
          <color theme="0" tint="-0.14996795556505021"/>
        </bottom>
        <vertical/>
        <horizontal/>
      </border>
    </dxf>
    <dxf>
      <font>
        <sz val="10"/>
        <color auto="1"/>
      </font>
      <numFmt numFmtId="165" formatCode="[$-C09]dd\-mmm\-yy;@"/>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right style="thin">
          <color theme="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right/>
        <top style="thin">
          <color theme="0" tint="-0.14996795556505021"/>
        </top>
        <bottom style="thin">
          <color theme="0" tint="-0.14996795556505021"/>
        </bottom>
        <vertical/>
        <horizontal/>
      </border>
    </dxf>
    <dxf>
      <border diagonalUp="0" diagonalDown="0"/>
    </dxf>
    <dxf>
      <border diagonalUp="0" diagonalDown="0">
        <left/>
        <right style="thin">
          <color indexed="64"/>
        </right>
        <vertical/>
      </border>
    </dxf>
    <dxf>
      <border diagonalUp="0" diagonalDown="0"/>
    </dxf>
    <dxf>
      <border diagonalUp="0" diagonalDow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dxf>
    <dxf>
      <font>
        <sz val="10"/>
        <color auto="1"/>
      </font>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numFmt numFmtId="165" formatCode="[$-C09]dd\-mmm\-yy;@"/>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0" formatCode="General"/>
      <border diagonalUp="0" diagonalDown="0">
        <left style="thin">
          <color indexed="64"/>
        </left>
        <right style="thin">
          <color indexed="64"/>
        </right>
        <top/>
        <bottom/>
        <vertical/>
        <horizontal/>
      </border>
    </dxf>
    <dxf>
      <border diagonalUp="0" diagonalDown="0">
        <left/>
        <right/>
        <top style="thin">
          <color indexed="64"/>
        </top>
        <bottom style="thin">
          <color indexed="64"/>
        </bottom>
      </border>
    </dxf>
    <dxf>
      <border outline="0">
        <bottom style="medium">
          <color indexed="64"/>
        </bottom>
      </border>
    </dxf>
    <dxf>
      <font>
        <b val="0"/>
        <i val="0"/>
        <strike val="0"/>
        <condense val="0"/>
        <extend val="0"/>
        <outline val="0"/>
        <shadow val="0"/>
        <u val="none"/>
        <vertAlign val="baseline"/>
        <sz val="10"/>
        <color theme="0"/>
        <name val="Calibri"/>
        <family val="2"/>
        <scheme val="minor"/>
      </font>
      <fill>
        <patternFill patternType="solid">
          <fgColor indexed="64"/>
          <bgColor rgb="FF00B0F0"/>
        </patternFill>
      </fill>
      <alignment horizontal="center" vertical="center" textRotation="0" wrapText="1" indent="0" justifyLastLine="0" shrinkToFit="0" readingOrder="0"/>
    </dxf>
  </dxfs>
  <tableStyles count="0" defaultTableStyle="TableStyleMedium2" defaultPivotStyle="PivotStyleLight16"/>
  <colors>
    <mruColors>
      <color rgb="FFFF7D7D"/>
      <color rgb="FF6666FF"/>
      <color rgb="FFB7B7FF"/>
      <color rgb="FFD7AFFF"/>
      <color rgb="FFFF9F9F"/>
      <color rgb="FFFF9393"/>
      <color rgb="FFA162D0"/>
      <color rgb="FFFFC9C9"/>
      <color rgb="FFFAD2BC"/>
      <color rgb="FFFFD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670527125045203E-2"/>
          <c:y val="0.24528538861405144"/>
          <c:w val="0.94581361622354476"/>
          <c:h val="0.64845496042620754"/>
        </c:manualLayout>
      </c:layout>
      <c:barChart>
        <c:barDir val="col"/>
        <c:grouping val="clustered"/>
        <c:varyColors val="0"/>
        <c:ser>
          <c:idx val="0"/>
          <c:order val="0"/>
          <c:tx>
            <c:strRef>
              <c:f>Metadata!$A$2</c:f>
              <c:strCache>
                <c:ptCount val="1"/>
                <c:pt idx="0">
                  <c:v>Action required</c:v>
                </c:pt>
              </c:strCache>
            </c:strRef>
          </c:tx>
          <c:spPr>
            <a:solidFill>
              <a:schemeClr val="accent1"/>
            </a:solidFill>
            <a:ln>
              <a:noFill/>
            </a:ln>
            <a:effectLst/>
          </c:spPr>
          <c:invertIfNegative val="0"/>
          <c:cat>
            <c:strRef>
              <c:f>Metadata!$B$1:$H$1</c:f>
              <c:strCache>
                <c:ptCount val="7"/>
                <c:pt idx="0">
                  <c:v>RISKS</c:v>
                </c:pt>
                <c:pt idx="1">
                  <c:v>ACTIONS</c:v>
                </c:pt>
                <c:pt idx="2">
                  <c:v>DECISIONS</c:v>
                </c:pt>
                <c:pt idx="3">
                  <c:v>ISSUES</c:v>
                </c:pt>
                <c:pt idx="4">
                  <c:v>CHANGES</c:v>
                </c:pt>
                <c:pt idx="5">
                  <c:v>ASSUMPTIONS</c:v>
                </c:pt>
                <c:pt idx="6">
                  <c:v>LESSONS LEARNED</c:v>
                </c:pt>
              </c:strCache>
            </c:strRef>
          </c:cat>
          <c:val>
            <c:numRef>
              <c:f>Metadata!$B$2:$H$2</c:f>
              <c:numCache>
                <c:formatCode>General</c:formatCode>
                <c:ptCount val="7"/>
                <c:pt idx="0">
                  <c:v>0</c:v>
                </c:pt>
                <c:pt idx="1">
                  <c:v>0</c:v>
                </c:pt>
                <c:pt idx="2">
                  <c:v>1</c:v>
                </c:pt>
                <c:pt idx="3">
                  <c:v>0</c:v>
                </c:pt>
                <c:pt idx="4">
                  <c:v>0</c:v>
                </c:pt>
                <c:pt idx="5">
                  <c:v>0</c:v>
                </c:pt>
                <c:pt idx="6">
                  <c:v>0</c:v>
                </c:pt>
              </c:numCache>
            </c:numRef>
          </c:val>
          <c:extLst>
            <c:ext xmlns:c16="http://schemas.microsoft.com/office/drawing/2014/chart" uri="{C3380CC4-5D6E-409C-BE32-E72D297353CC}">
              <c16:uniqueId val="{00000000-F2AD-4C18-A907-0C686EA643A7}"/>
            </c:ext>
          </c:extLst>
        </c:ser>
        <c:ser>
          <c:idx val="1"/>
          <c:order val="1"/>
          <c:tx>
            <c:strRef>
              <c:f>Metadata!$A$3</c:f>
              <c:strCache>
                <c:ptCount val="1"/>
                <c:pt idx="0">
                  <c:v>Decision required</c:v>
                </c:pt>
              </c:strCache>
            </c:strRef>
          </c:tx>
          <c:spPr>
            <a:solidFill>
              <a:srgbClr val="92D050"/>
            </a:solidFill>
            <a:ln>
              <a:noFill/>
            </a:ln>
            <a:effectLst/>
          </c:spPr>
          <c:invertIfNegative val="0"/>
          <c:cat>
            <c:strRef>
              <c:f>Metadata!$B$1:$H$1</c:f>
              <c:strCache>
                <c:ptCount val="7"/>
                <c:pt idx="0">
                  <c:v>RISKS</c:v>
                </c:pt>
                <c:pt idx="1">
                  <c:v>ACTIONS</c:v>
                </c:pt>
                <c:pt idx="2">
                  <c:v>DECISIONS</c:v>
                </c:pt>
                <c:pt idx="3">
                  <c:v>ISSUES</c:v>
                </c:pt>
                <c:pt idx="4">
                  <c:v>CHANGES</c:v>
                </c:pt>
                <c:pt idx="5">
                  <c:v>ASSUMPTIONS</c:v>
                </c:pt>
                <c:pt idx="6">
                  <c:v>LESSONS LEARNED</c:v>
                </c:pt>
              </c:strCache>
            </c:strRef>
          </c:cat>
          <c:val>
            <c:numRef>
              <c:f>Metadata!$B$3:$H$3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2AD-4C18-A907-0C686EA643A7}"/>
            </c:ext>
          </c:extLst>
        </c:ser>
        <c:ser>
          <c:idx val="2"/>
          <c:order val="2"/>
          <c:tx>
            <c:strRef>
              <c:f>Metadata!$A$4</c:f>
              <c:strCache>
                <c:ptCount val="1"/>
                <c:pt idx="0">
                  <c:v>Escalate</c:v>
                </c:pt>
              </c:strCache>
            </c:strRef>
          </c:tx>
          <c:spPr>
            <a:solidFill>
              <a:srgbClr val="A162D0"/>
            </a:solidFill>
            <a:ln>
              <a:noFill/>
            </a:ln>
            <a:effectLst/>
          </c:spPr>
          <c:invertIfNegative val="0"/>
          <c:cat>
            <c:strRef>
              <c:f>Metadata!$B$1:$H$1</c:f>
              <c:strCache>
                <c:ptCount val="7"/>
                <c:pt idx="0">
                  <c:v>RISKS</c:v>
                </c:pt>
                <c:pt idx="1">
                  <c:v>ACTIONS</c:v>
                </c:pt>
                <c:pt idx="2">
                  <c:v>DECISIONS</c:v>
                </c:pt>
                <c:pt idx="3">
                  <c:v>ISSUES</c:v>
                </c:pt>
                <c:pt idx="4">
                  <c:v>CHANGES</c:v>
                </c:pt>
                <c:pt idx="5">
                  <c:v>ASSUMPTIONS</c:v>
                </c:pt>
                <c:pt idx="6">
                  <c:v>LESSONS LEARNED</c:v>
                </c:pt>
              </c:strCache>
            </c:strRef>
          </c:cat>
          <c:val>
            <c:numRef>
              <c:f>Metadata!$B$4:$H$4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F2AD-4C18-A907-0C686EA643A7}"/>
            </c:ext>
          </c:extLst>
        </c:ser>
        <c:ser>
          <c:idx val="3"/>
          <c:order val="3"/>
          <c:tx>
            <c:strRef>
              <c:f>Metadata!$A$5</c:f>
              <c:strCache>
                <c:ptCount val="1"/>
                <c:pt idx="0">
                  <c:v>Clarify</c:v>
                </c:pt>
              </c:strCache>
            </c:strRef>
          </c:tx>
          <c:spPr>
            <a:solidFill>
              <a:schemeClr val="accent4"/>
            </a:solidFill>
            <a:ln>
              <a:noFill/>
            </a:ln>
            <a:effectLst/>
          </c:spPr>
          <c:invertIfNegative val="0"/>
          <c:cat>
            <c:strRef>
              <c:f>Metadata!$B$1:$H$1</c:f>
              <c:strCache>
                <c:ptCount val="7"/>
                <c:pt idx="0">
                  <c:v>RISKS</c:v>
                </c:pt>
                <c:pt idx="1">
                  <c:v>ACTIONS</c:v>
                </c:pt>
                <c:pt idx="2">
                  <c:v>DECISIONS</c:v>
                </c:pt>
                <c:pt idx="3">
                  <c:v>ISSUES</c:v>
                </c:pt>
                <c:pt idx="4">
                  <c:v>CHANGES</c:v>
                </c:pt>
                <c:pt idx="5">
                  <c:v>ASSUMPTIONS</c:v>
                </c:pt>
                <c:pt idx="6">
                  <c:v>LESSONS LEARNED</c:v>
                </c:pt>
              </c:strCache>
            </c:strRef>
          </c:cat>
          <c:val>
            <c:numRef>
              <c:f>Metadata!$B$5:$H$5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F2AD-4C18-A907-0C686EA643A7}"/>
            </c:ext>
          </c:extLst>
        </c:ser>
        <c:dLbls>
          <c:showLegendKey val="0"/>
          <c:showVal val="0"/>
          <c:showCatName val="0"/>
          <c:showSerName val="0"/>
          <c:showPercent val="0"/>
          <c:showBubbleSize val="0"/>
        </c:dLbls>
        <c:gapWidth val="150"/>
        <c:axId val="155155840"/>
        <c:axId val="155165824"/>
      </c:barChart>
      <c:catAx>
        <c:axId val="155155840"/>
        <c:scaling>
          <c:orientation val="minMax"/>
        </c:scaling>
        <c:delete val="0"/>
        <c:axPos val="b"/>
        <c:numFmt formatCode="General" sourceLinked="1"/>
        <c:majorTickMark val="out"/>
        <c:minorTickMark val="none"/>
        <c:tickLblPos val="nextTo"/>
        <c:spPr>
          <a:noFill/>
          <a:ln w="19050">
            <a:solidFill>
              <a:schemeClr val="tx1">
                <a:lumMod val="65000"/>
                <a:lumOff val="35000"/>
              </a:schemeClr>
            </a:solid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55165824"/>
        <c:crosses val="autoZero"/>
        <c:auto val="1"/>
        <c:lblAlgn val="ctr"/>
        <c:lblOffset val="100"/>
        <c:noMultiLvlLbl val="0"/>
      </c:catAx>
      <c:valAx>
        <c:axId val="155165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55155840"/>
        <c:crosses val="autoZero"/>
        <c:crossBetween val="between"/>
        <c:majorUnit val="1"/>
      </c:valAx>
      <c:spPr>
        <a:noFill/>
        <a:ln w="25400">
          <a:noFill/>
        </a:ln>
        <a:effectLst/>
      </c:spPr>
    </c:plotArea>
    <c:legend>
      <c:legendPos val="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pPr>
      <a:endParaRPr lang="en-US"/>
    </a:p>
  </c:txPr>
  <c:printSettings>
    <c:headerFooter/>
    <c:pageMargins b="0.75" l="0.7" r="0.7" t="0.75" header="0.3" footer="0.3"/>
    <c:pageSetup paperSize="8"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206375</xdr:colOff>
      <xdr:row>8</xdr:row>
      <xdr:rowOff>66302</xdr:rowOff>
    </xdr:from>
    <xdr:to>
      <xdr:col>9</xdr:col>
      <xdr:colOff>746125</xdr:colOff>
      <xdr:row>23</xdr:row>
      <xdr:rowOff>146050</xdr:rowOff>
    </xdr:to>
    <xdr:graphicFrame macro="">
      <xdr:nvGraphicFramePr>
        <xdr:cNvPr id="10" name="Chart 9">
          <a:extLst>
            <a:ext uri="{FF2B5EF4-FFF2-40B4-BE49-F238E27FC236}">
              <a16:creationId xmlns:a16="http://schemas.microsoft.com/office/drawing/2014/main" id="{C060FD8A-F36C-4A63-B90D-6AAAACAC01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7621</xdr:colOff>
      <xdr:row>28</xdr:row>
      <xdr:rowOff>153073</xdr:rowOff>
    </xdr:from>
    <xdr:to>
      <xdr:col>1</xdr:col>
      <xdr:colOff>680110</xdr:colOff>
      <xdr:row>30</xdr:row>
      <xdr:rowOff>84667</xdr:rowOff>
    </xdr:to>
    <xdr:pic>
      <xdr:nvPicPr>
        <xdr:cNvPr id="6" name="Picture 5">
          <a:extLst>
            <a:ext uri="{FF2B5EF4-FFF2-40B4-BE49-F238E27FC236}">
              <a16:creationId xmlns:a16="http://schemas.microsoft.com/office/drawing/2014/main" id="{6898EC06-7534-4D94-95BB-06D103A676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1" y="7360323"/>
          <a:ext cx="1392156" cy="48192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vironmentnswgov.sharepoint.com/teams/oehteams/deliveryoffice/Shared%20Documents/2.0%20Deliverables/2.5%20Deliverable%20For%20Review/2.5.2%20ODM%20templates/Risk%20Management%20Pl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 val="ReadMe"/>
      <sheetName val="Definitions"/>
      <sheetName val="SPB General"/>
      <sheetName val="EE for Local Govt"/>
      <sheetName val="HEA"/>
      <sheetName val="Sustainable Govt Leadership"/>
      <sheetName val="Open Template"/>
    </sheetNames>
    <sheetDataSet>
      <sheetData sheetId="0">
        <row r="5">
          <cell r="B5" t="str">
            <v>Almost Certain</v>
          </cell>
        </row>
        <row r="6">
          <cell r="B6" t="str">
            <v>Likely</v>
          </cell>
        </row>
        <row r="7">
          <cell r="B7" t="str">
            <v>Possible</v>
          </cell>
        </row>
        <row r="8">
          <cell r="B8" t="str">
            <v>Unlikely</v>
          </cell>
        </row>
        <row r="9">
          <cell r="B9" t="str">
            <v>Rare</v>
          </cell>
        </row>
        <row r="14">
          <cell r="B14" t="str">
            <v>Catastrophic</v>
          </cell>
        </row>
        <row r="15">
          <cell r="B15" t="str">
            <v>Major</v>
          </cell>
        </row>
        <row r="16">
          <cell r="B16" t="str">
            <v>Moderate</v>
          </cell>
        </row>
        <row r="17">
          <cell r="B17" t="str">
            <v>Minor</v>
          </cell>
        </row>
        <row r="18">
          <cell r="B18" t="str">
            <v>Insignificant</v>
          </cell>
        </row>
      </sheetData>
      <sheetData sheetId="1" refreshError="1"/>
      <sheetData sheetId="2">
        <row r="27">
          <cell r="B27" t="str">
            <v>Completed</v>
          </cell>
        </row>
        <row r="28">
          <cell r="B28" t="str">
            <v>Monitor</v>
          </cell>
        </row>
        <row r="29">
          <cell r="B29" t="str">
            <v>Developing</v>
          </cell>
        </row>
        <row r="30">
          <cell r="B30" t="str">
            <v>Required</v>
          </cell>
        </row>
        <row r="31">
          <cell r="B31" t="str">
            <v>Underway</v>
          </cell>
        </row>
      </sheetData>
      <sheetData sheetId="3" refreshError="1"/>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Risks" displayName="Risks" ref="A3:Z33" totalsRowShown="0" headerRowDxfId="147" headerRowBorderDxfId="146" tableBorderDxfId="145">
  <autoFilter ref="A3:Z33" xr:uid="{00000000-0009-0000-0100-00000A000000}"/>
  <tableColumns count="26">
    <tableColumn id="1" xr3:uid="{00000000-0010-0000-0100-000001000000}" name="#" dataDxfId="144">
      <calculatedColumnFormula>CONCATENATE("R",TEXT(ROW()-4,"#00"))</calculatedColumnFormula>
    </tableColumn>
    <tableColumn id="9" xr3:uid="{22DB55C8-2154-4E46-8768-B450EAC6DA4B}" name="Date" dataDxfId="143"/>
    <tableColumn id="25" xr3:uid="{D51236FD-FD33-4B6D-97C3-3272CC6D10BD}" name="Type" dataDxfId="142"/>
    <tableColumn id="24" xr3:uid="{64F31B1A-4660-4E9A-B0E2-CAFABAF4C379}" name="Category" dataDxfId="141"/>
    <tableColumn id="4" xr3:uid="{00000000-0010-0000-0100-000004000000}" name="Source" dataDxfId="140"/>
    <tableColumn id="6" xr3:uid="{1564C907-A951-4F8B-B5BB-BD8560EDF96F}" name="Risk Description" dataDxfId="139"/>
    <tableColumn id="5" xr3:uid="{00000000-0010-0000-0100-000005000000}" name="Impact " dataDxfId="138"/>
    <tableColumn id="26" xr3:uid="{BB4F415F-1334-49C8-8491-BA6480A39D39}" name="Existing controls" dataDxfId="137"/>
    <tableColumn id="11" xr3:uid="{00000000-0010-0000-0100-00000B000000}" name="Likelihood" dataDxfId="136"/>
    <tableColumn id="12" xr3:uid="{00000000-0010-0000-0100-00000C000000}" name="Consequence "/>
    <tableColumn id="13" xr3:uid="{00000000-0010-0000-0100-00000D000000}" name="Risk Rating"/>
    <tableColumn id="15" xr3:uid="{00000000-0010-0000-0100-00000F000000}" name="Expected Response" dataDxfId="135"/>
    <tableColumn id="16" xr3:uid="{00000000-0010-0000-0100-000010000000}" name="Need for escalation "/>
    <tableColumn id="17" xr3:uid="{00000000-0010-0000-0100-000011000000}" name="Need for  Treatment Strategy" dataDxfId="134"/>
    <tableColumn id="19" xr3:uid="{00000000-0010-0000-0100-000013000000}" name="Treatment Strategy description " dataDxfId="133"/>
    <tableColumn id="10" xr3:uid="{B79AE4B0-F253-4FEE-9408-8A46070A820E}" name="Team member responsible" dataDxfId="132"/>
    <tableColumn id="14" xr3:uid="{69481335-88CC-423B-ADF8-7E143C0719F9}" name="Stakeholders to be consulted" dataDxfId="131"/>
    <tableColumn id="20" xr3:uid="{00000000-0010-0000-0100-000014000000}" name="Due date for TS (planned)" dataDxfId="130"/>
    <tableColumn id="29" xr3:uid="{9AC81977-DBC9-421E-86CA-C938F00DE63A}" name="Date RTS completed (actual)" dataDxfId="129"/>
    <tableColumn id="27" xr3:uid="{BE90ACDD-2BFD-4ACB-83EE-DB5CC3DCE4A5}" name="Contingency (fallback) plan" dataDxfId="128"/>
    <tableColumn id="33" xr3:uid="{6209FB7C-BCB6-43C9-8F51-D77C889976CB}" name="Approved budget " dataDxfId="127"/>
    <tableColumn id="21" xr3:uid="{00000000-0010-0000-0100-000015000000}" name="Residual Likelihood" dataDxfId="126"/>
    <tableColumn id="22" xr3:uid="{00000000-0010-0000-0100-000016000000}" name="Residual Consequence"/>
    <tableColumn id="23" xr3:uid="{00000000-0010-0000-0100-000017000000}" name="Residual Risk Rating" dataDxfId="125"/>
    <tableColumn id="30" xr3:uid="{00000000-0010-0000-0100-00001E000000}" name="RADICAL status" dataDxfId="124"/>
    <tableColumn id="8" xr3:uid="{50B454DD-34C0-42CD-AA10-DFF337873E2D}" name="Comments" dataDxfId="123"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Actions" displayName="Actions" ref="A2:I32" totalsRowShown="0" headerRowDxfId="122" dataDxfId="120" headerRowBorderDxfId="121" tableBorderDxfId="119" headerRowCellStyle="Normal 2" dataCellStyle="Normal 2">
  <autoFilter ref="A2:I32" xr:uid="{00000000-0009-0000-0100-000003000000}"/>
  <tableColumns count="9">
    <tableColumn id="1" xr3:uid="{00000000-0010-0000-0700-000001000000}" name="ID" dataDxfId="118" dataCellStyle="Normal 2">
      <calculatedColumnFormula>CONCATENATE("A",TEXT(ROW()-4,"#00"))</calculatedColumnFormula>
    </tableColumn>
    <tableColumn id="2" xr3:uid="{00000000-0010-0000-0700-000002000000}" name="Date added" dataDxfId="117" dataCellStyle="Normal 2"/>
    <tableColumn id="4" xr3:uid="{7946E86C-247C-4D1D-9900-95538325266E}" name="Added by" dataDxfId="116" dataCellStyle="Normal 2"/>
    <tableColumn id="5" xr3:uid="{B3A52343-8E00-4EBA-93A2-93DCFAC6CDB8}" name="Forum _x000a_(e.g. meeting)" dataDxfId="115" dataCellStyle="Normal 2"/>
    <tableColumn id="3" xr3:uid="{00000000-0010-0000-0700-000003000000}" name="Action description" dataDxfId="114" dataCellStyle="Normal 2"/>
    <tableColumn id="6" xr3:uid="{00000000-0010-0000-0700-000006000000}" name="Team member responsible" dataDxfId="113" dataCellStyle="Normal 2"/>
    <tableColumn id="7" xr3:uid="{00000000-0010-0000-0700-000007000000}" name="Due date" dataDxfId="112" dataCellStyle="Normal 2"/>
    <tableColumn id="8" xr3:uid="{00000000-0010-0000-0700-000008000000}" name="RADICAL status" dataDxfId="111" dataCellStyle="Normal 2"/>
    <tableColumn id="9" xr3:uid="{00000000-0010-0000-0700-000009000000}" name="Comments" dataDxfId="110"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CC8B96-0AE4-4FC1-A6D3-0F276E0F4248}" name="List1_1" displayName="List1_1" ref="A2:M190" insertRowShift="1" totalsRowShown="0" headerRowDxfId="109" dataDxfId="107" headerRowBorderDxfId="108">
  <autoFilter ref="A2:M190" xr:uid="{97D0F14D-C9C6-474C-8D4A-3618B205855D}"/>
  <sortState xmlns:xlrd2="http://schemas.microsoft.com/office/spreadsheetml/2017/richdata2" ref="A3:M190">
    <sortCondition ref="A2:A190"/>
  </sortState>
  <tableColumns count="13">
    <tableColumn id="4" xr3:uid="{5ED320E4-B99B-4478-8EA0-145D1021AED1}" name="ID" dataDxfId="106"/>
    <tableColumn id="2" xr3:uid="{E495B030-4FA1-4D3A-A110-D46267088BF0}" name="Decision Title_x000a_(for ease of reference)" dataDxfId="105"/>
    <tableColumn id="8" xr3:uid="{A89AD220-5F00-41CB-8418-F02DCD1B975E}" name="Forum _x000a_(e.g. SteerCo/ team meeting)" dataDxfId="104"/>
    <tableColumn id="29" xr3:uid="{D2B07BC4-FAB1-4059-A349-AD0A92ED97BC}" name="Description_x000a_(overview of the decision made)" dataDxfId="103" dataCellStyle="Normal 4"/>
    <tableColumn id="33" xr3:uid="{1B139946-AC14-4D32-8BED-206FC020301B}" name="Affected deliverables/work packages_x000a_(which area/s of the project are going to be impacted)" dataDxfId="102" dataCellStyle="Normal 4"/>
    <tableColumn id="5" xr3:uid="{0CAAC16A-51D1-4F15-881A-D75FD03E93EC}" name="Expected impact_x000a_(brief outline of what you think will change because of the decision)"/>
    <tableColumn id="32" xr3:uid="{34437891-55ED-4D35-B292-B4616F81B521}" name="Rationale _x000a_(reason/ justification for the decision)" dataDxfId="101" dataCellStyle="Normal 4"/>
    <tableColumn id="3" xr3:uid="{4940F14B-5FE3-433D-98B0-C1D4876ED654}" name="Alternatives _x000a_(other options discussed but decided against)"/>
    <tableColumn id="9" xr3:uid="{0018764E-D3FE-4030-AE3A-A461086244E2}" name="Other comments _x000a_(any other note-worthy comments, disagreements, and dissenting views)"/>
    <tableColumn id="6" xr3:uid="{D6141AE8-BDEA-4C6F-9132-523DBCA13E05}" name="Contributors_x000a_(people consulted or involved in the discussion)"/>
    <tableColumn id="7" xr3:uid="{6D1F9CA7-2517-4352-A548-6557A55C989E}" name="Approver_x000a_(who authorised the decision - e.g. project manager)"/>
    <tableColumn id="1" xr3:uid="{A48BDCDD-6EB3-4FDE-ADE2-E5C85B6E95FE}" name="Date made" dataDxfId="100"/>
    <tableColumn id="13" xr3:uid="{98CD74A7-35BA-4CEC-B31E-77E10D048564}" name="RADICAL status" dataDxfId="9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Issues" displayName="Issues" ref="A2:M32" totalsRowShown="0" headerRowDxfId="98" dataDxfId="96" headerRowBorderDxfId="97" tableBorderDxfId="95" headerRowCellStyle="Normal 2" dataCellStyle="Normal 2">
  <autoFilter ref="A2:M32" xr:uid="{00000000-0009-0000-0100-000005000000}"/>
  <tableColumns count="13">
    <tableColumn id="1" xr3:uid="{00000000-0010-0000-0400-000001000000}" name="ID" dataDxfId="94" dataCellStyle="Normal 2">
      <calculatedColumnFormula>CONCATENATE("I",TEXT(ROW()-4,"#00"))</calculatedColumnFormula>
    </tableColumn>
    <tableColumn id="11" xr3:uid="{00000000-0010-0000-0400-00000B000000}" name="Date" dataDxfId="93" dataCellStyle="Normal 2"/>
    <tableColumn id="2" xr3:uid="{00000000-0010-0000-0400-000002000000}" name="Raised by" dataDxfId="92" dataCellStyle="Normal 2"/>
    <tableColumn id="3" xr3:uid="{00000000-0010-0000-0400-000003000000}" name="Description of issue" dataDxfId="91" dataCellStyle="Normal 2"/>
    <tableColumn id="4" xr3:uid="{00000000-0010-0000-0400-000004000000}" name="Impact on project_x000a_(current and potential)" dataDxfId="90" dataCellStyle="Normal 2"/>
    <tableColumn id="5" xr3:uid="{00000000-0010-0000-0400-000005000000}" name="Impact on organisation_x000a_(current and potential)" dataDxfId="89" dataCellStyle="Normal 2"/>
    <tableColumn id="12" xr3:uid="{09DD1DA5-2193-4B84-B905-605AC91EF1B0}" name="Likely impact on broader community, customers, environment, reputation" dataDxfId="88" dataCellStyle="Normal 2"/>
    <tableColumn id="6" xr3:uid="{00000000-0010-0000-0400-000006000000}" name="Response strategy (RS)" dataDxfId="87" dataCellStyle="Normal 2"/>
    <tableColumn id="7" xr3:uid="{00000000-0010-0000-0400-000007000000}" name="Team member responsible for implementing RS" dataDxfId="86" dataCellStyle="Normal 2"/>
    <tableColumn id="8" xr3:uid="{00000000-0010-0000-0400-000008000000}" name="Due date for RS" dataDxfId="85" dataCellStyle="Normal 2"/>
    <tableColumn id="13" xr3:uid="{D0E04BD5-B47A-428E-8708-98CEED71307F}" name="Approved budget for RS" dataDxfId="84" dataCellStyle="Normal 2"/>
    <tableColumn id="9" xr3:uid="{00000000-0010-0000-0400-000009000000}" name="RADICAL status" dataDxfId="83" dataCellStyle="Normal 2"/>
    <tableColumn id="10" xr3:uid="{00000000-0010-0000-0400-00000A000000}" name="Comments" dataDxfId="82"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Changes" displayName="Changes" ref="A3:Q33" totalsRowShown="0" headerRowDxfId="81" dataDxfId="79" headerRowBorderDxfId="80" tableBorderDxfId="78" headerRowCellStyle="Normal 2" dataCellStyle="Normal 2">
  <autoFilter ref="A3:Q33" xr:uid="{00000000-0009-0000-0100-000006000000}"/>
  <tableColumns count="17">
    <tableColumn id="1" xr3:uid="{00000000-0010-0000-0600-000001000000}" name="Change Request ID" dataDxfId="77" dataCellStyle="Normal 2">
      <calculatedColumnFormula>CONCATENATE("C",TEXT(ROW()-5,"#00"))</calculatedColumnFormula>
    </tableColumn>
    <tableColumn id="2" xr3:uid="{00000000-0010-0000-0600-000002000000}" name="Description of change request" dataDxfId="76" dataCellStyle="Normal 2"/>
    <tableColumn id="3" xr3:uid="{00000000-0010-0000-0600-000003000000}" name="Date raised" dataDxfId="75" dataCellStyle="Normal 2"/>
    <tableColumn id="4" xr3:uid="{00000000-0010-0000-0600-000004000000}" name="Raised by" dataDxfId="74" dataCellStyle="Normal 2"/>
    <tableColumn id="6" xr3:uid="{00000000-0010-0000-0600-000006000000}" name="Pro's_x000a_- Reasons to approve the change_x000a_- Positive impact on the project, product, organisation, and/or stakeholders_x000a_- New or existing opportunities impacted" dataDxfId="73" dataCellStyle="Normal 2"/>
    <tableColumn id="7" xr3:uid="{00000000-0010-0000-0600-000007000000}" name="Con's_x000a_- Reasons NOT to approve the change_x000a_- Negative impact on project, product, organisation, and/or stakeholders_x000a_- New or existing threats impacted" dataDxfId="72" dataCellStyle="Normal 2"/>
    <tableColumn id="17" xr3:uid="{5AABF619-2294-4676-90CB-B8A52CCB75D4}" name="Impacted deliverables / Work Packages " dataDxfId="0" dataCellStyle="Normal 2"/>
    <tableColumn id="10" xr3:uid="{6C4FCB85-0FF4-489D-B5F0-AB68E600E05E}" name="Impact on schedule " dataDxfId="71" dataCellStyle="Normal 2"/>
    <tableColumn id="9" xr3:uid="{6D5CFF85-802C-4D8B-A9D5-89B5FACF51A6}" name="Impact on budget" dataDxfId="70" dataCellStyle="Normal 2"/>
    <tableColumn id="14" xr3:uid="{203A313D-74D3-488E-B26F-C1B5502E7EA2}" name="Impact on quality " dataDxfId="69" dataCellStyle="Normal 2"/>
    <tableColumn id="18" xr3:uid="{866CF168-3C83-4914-B8AD-12BA919FA6DF}" name="Stakeholders consulted" dataDxfId="68" dataCellStyle="Normal 2"/>
    <tableColumn id="5" xr3:uid="{E9B095ED-4E2B-4E26-A3B9-D543B4A6E809}" name="Project Manager's recommendation" dataDxfId="67" dataCellStyle="Normal 2"/>
    <tableColumn id="11" xr3:uid="{00000000-0010-0000-0600-00000B000000}" name="Approved or denied?" dataDxfId="66" dataCellStyle="Normal 2"/>
    <tableColumn id="12" xr3:uid="{00000000-0010-0000-0600-00000C000000}" name="Decision maker" dataDxfId="65" dataCellStyle="Normal 2"/>
    <tableColumn id="13" xr3:uid="{00000000-0010-0000-0600-00000D000000}" name="Date of decision" dataDxfId="64" dataCellStyle="Normal 2"/>
    <tableColumn id="16" xr3:uid="{00000000-0010-0000-0600-000010000000}" name="RADICAL status" dataDxfId="63" dataCellStyle="Normal 2"/>
    <tableColumn id="15" xr3:uid="{00000000-0010-0000-0600-00000F000000}" name="Comments" dataDxfId="62" data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Assumptions" displayName="Assumptions" ref="A2:I32" totalsRowShown="0" headerRowDxfId="61" dataDxfId="59" headerRowBorderDxfId="60" tableBorderDxfId="58" headerRowCellStyle="Normal 2" dataCellStyle="Normal 2">
  <autoFilter ref="A2:I32" xr:uid="{00000000-0009-0000-0100-000007000000}"/>
  <tableColumns count="9">
    <tableColumn id="1" xr3:uid="{00000000-0010-0000-0200-000001000000}" name="ID" dataDxfId="57" dataCellStyle="Normal 2">
      <calculatedColumnFormula>CONCATENATE("As",TEXT(ROW()-4,"#00"))</calculatedColumnFormula>
    </tableColumn>
    <tableColumn id="2" xr3:uid="{00000000-0010-0000-0200-000002000000}" name="Date identified" dataDxfId="56" dataCellStyle="Normal 2"/>
    <tableColumn id="4" xr3:uid="{CC951684-B723-46E2-A5DD-CBCBF58BF7BA}" name="Assumption or Constraint?" dataDxfId="55" dataCellStyle="Normal 2"/>
    <tableColumn id="3" xr3:uid="{00000000-0010-0000-0200-000003000000}" name="Description " dataDxfId="54" dataCellStyle="Normal 2"/>
    <tableColumn id="5" xr3:uid="{00000000-0010-0000-0200-000005000000}" name="Response _x000a_- What (if anything) will be done to confirm the assumption or work around the constraint?" dataDxfId="53" dataCellStyle="Normal 2"/>
    <tableColumn id="6" xr3:uid="{00000000-0010-0000-0200-000006000000}" name="Responsible team member " dataDxfId="52" dataCellStyle="Normal 2"/>
    <tableColumn id="7" xr3:uid="{00000000-0010-0000-0200-000007000000}" name="Due date" dataDxfId="51" dataCellStyle="Normal 2"/>
    <tableColumn id="8" xr3:uid="{00000000-0010-0000-0200-000008000000}" name="RADICAL status" dataDxfId="50" dataCellStyle="Normal 2"/>
    <tableColumn id="10" xr3:uid="{00000000-0010-0000-0200-00000A000000}" name="Comments" dataDxfId="49" dataCellStyle="Normal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LessonsLearned" displayName="LessonsLearned" ref="A2:L32" totalsRowShown="0" headerRowDxfId="48" dataDxfId="46" headerRowBorderDxfId="47" tableBorderDxfId="45" headerRowCellStyle="Normal 2" dataCellStyle="Normal 2">
  <autoFilter ref="A2:L32" xr:uid="{00000000-0009-0000-0100-000008000000}"/>
  <tableColumns count="12">
    <tableColumn id="1" xr3:uid="{00000000-0010-0000-0800-000001000000}" name="ID" dataDxfId="44" dataCellStyle="Normal 2">
      <calculatedColumnFormula>CONCATENATE("L",TEXT(ROW()-4,"#00"))</calculatedColumnFormula>
    </tableColumn>
    <tableColumn id="2" xr3:uid="{00000000-0010-0000-0800-000002000000}" name="Date identified" dataDxfId="43" dataCellStyle="Normal 2"/>
    <tableColumn id="3" xr3:uid="{00000000-0010-0000-0800-000003000000}" name="Author" dataDxfId="42" dataCellStyle="Normal 2"/>
    <tableColumn id="4" xr3:uid="{00000000-0010-0000-0800-000004000000}" name="Background_x000a_- What happened? Describe the context in which the lesson was learned." dataDxfId="41" dataCellStyle="Normal 2"/>
    <tableColumn id="5" xr3:uid="{00000000-0010-0000-0800-000005000000}" name="Lesson _x000a_- What insight or learning has been gained?" dataDxfId="40" dataCellStyle="Normal 2"/>
    <tableColumn id="6" xr3:uid="{00000000-0010-0000-0800-000006000000}" name="Recommendations for this project/program_x000a_- In light of this insight, what should be done differently for the remainder of this project?" dataDxfId="39" dataCellStyle="Normal 2"/>
    <tableColumn id="7" xr3:uid="{00000000-0010-0000-0800-000007000000}" name="Due date" dataDxfId="38" dataCellStyle="Normal 2"/>
    <tableColumn id="8" xr3:uid="{00000000-0010-0000-0800-000008000000}" name="RADICAL status" dataDxfId="37" dataCellStyle="Normal 2"/>
    <tableColumn id="9" xr3:uid="{00000000-0010-0000-0800-000009000000}" name="Recommendations for others_x000a_- What should be done differently on future projects? What should project managers be mindful of in future?" dataDxfId="36" dataCellStyle="Normal 2"/>
    <tableColumn id="11" xr3:uid="{00000000-0010-0000-0800-00000B000000}" name="Sharing of lesson learned_x000a_- What other programs/ projects/ teams could benefit from this insight/learning?" dataDxfId="35" dataCellStyle="Normal 2"/>
    <tableColumn id="12" xr3:uid="{00000000-0010-0000-0800-00000C000000}" name="Share history_x000a_- Date and person/s communicated with" dataDxfId="34" dataCellStyle="Normal 2"/>
    <tableColumn id="10" xr3:uid="{00000000-0010-0000-0800-00000A000000}" name="Comments" dataDxfId="33"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K51"/>
  <sheetViews>
    <sheetView showGridLines="0" zoomScale="90" zoomScaleNormal="90" workbookViewId="0">
      <selection activeCell="C37" sqref="C37"/>
    </sheetView>
  </sheetViews>
  <sheetFormatPr defaultColWidth="9.17578125" defaultRowHeight="28.35" x14ac:dyDescent="0.95"/>
  <cols>
    <col min="1" max="1" width="10" style="11" customWidth="1"/>
    <col min="2" max="2" width="18.46875" style="21" customWidth="1"/>
    <col min="3" max="9" width="15.52734375" style="21" customWidth="1"/>
    <col min="10" max="10" width="19.1171875" customWidth="1"/>
    <col min="11" max="11" width="2.46875" customWidth="1"/>
  </cols>
  <sheetData>
    <row r="1" spans="1:11" ht="16.5" customHeight="1" x14ac:dyDescent="0.5">
      <c r="A1" s="131" t="s">
        <v>56</v>
      </c>
      <c r="B1" s="131"/>
      <c r="C1" s="131"/>
      <c r="D1" s="12"/>
      <c r="E1" s="12"/>
      <c r="F1" s="12"/>
      <c r="G1" s="12"/>
      <c r="H1" s="12"/>
      <c r="I1" s="12"/>
      <c r="J1" s="12"/>
      <c r="K1" s="12"/>
    </row>
    <row r="2" spans="1:11" ht="25.5" customHeight="1" thickBot="1" x14ac:dyDescent="0.55000000000000004">
      <c r="A2" s="132"/>
      <c r="B2" s="132"/>
      <c r="C2" s="131"/>
      <c r="D2" s="5"/>
      <c r="K2" s="12"/>
    </row>
    <row r="3" spans="1:11" ht="16" customHeight="1" thickBot="1" x14ac:dyDescent="0.55000000000000004">
      <c r="A3" s="139" t="s">
        <v>335</v>
      </c>
      <c r="B3" s="140"/>
      <c r="C3" s="133"/>
      <c r="D3" s="134"/>
      <c r="E3" s="135"/>
      <c r="F3" s="5"/>
      <c r="K3" s="12"/>
    </row>
    <row r="4" spans="1:11" ht="14.7" thickBot="1" x14ac:dyDescent="0.55000000000000004">
      <c r="A4" s="139" t="s">
        <v>336</v>
      </c>
      <c r="B4" s="140"/>
      <c r="C4" s="133"/>
      <c r="D4" s="134"/>
      <c r="E4" s="135"/>
      <c r="F4" s="5"/>
      <c r="G4" s="113"/>
      <c r="H4" s="113"/>
      <c r="I4" s="113"/>
      <c r="J4" s="113"/>
      <c r="K4" s="12"/>
    </row>
    <row r="5" spans="1:11" ht="14.7" thickBot="1" x14ac:dyDescent="0.55000000000000004">
      <c r="A5" s="139" t="s">
        <v>337</v>
      </c>
      <c r="B5" s="140"/>
      <c r="C5" s="136"/>
      <c r="D5" s="137"/>
      <c r="E5" s="138"/>
      <c r="F5" s="5"/>
      <c r="G5" s="113"/>
      <c r="H5" s="113"/>
      <c r="I5" s="113"/>
      <c r="J5" s="113"/>
      <c r="K5" s="12"/>
    </row>
    <row r="6" spans="1:11" ht="14.7" thickBot="1" x14ac:dyDescent="0.55000000000000004">
      <c r="A6" s="139" t="s">
        <v>334</v>
      </c>
      <c r="B6" s="140"/>
      <c r="C6" s="136"/>
      <c r="D6" s="137"/>
      <c r="E6" s="138"/>
      <c r="F6" s="5"/>
      <c r="G6" s="113"/>
      <c r="H6" s="113"/>
      <c r="I6" s="113"/>
      <c r="J6" s="113"/>
      <c r="K6" s="12"/>
    </row>
    <row r="7" spans="1:11" ht="14.7" thickBot="1" x14ac:dyDescent="0.55000000000000004">
      <c r="A7" s="139" t="s">
        <v>338</v>
      </c>
      <c r="B7" s="140"/>
      <c r="C7" s="136">
        <v>1</v>
      </c>
      <c r="D7" s="137"/>
      <c r="E7" s="138"/>
      <c r="F7" s="5"/>
      <c r="G7" s="113"/>
      <c r="H7" s="113"/>
      <c r="I7" s="113"/>
      <c r="J7" s="113"/>
      <c r="K7" s="12"/>
    </row>
    <row r="8" spans="1:11" ht="16.5" customHeight="1" x14ac:dyDescent="0.5">
      <c r="A8" s="13"/>
      <c r="B8" s="19"/>
      <c r="C8" s="12"/>
      <c r="D8" s="12"/>
      <c r="E8" s="12"/>
      <c r="F8" s="12"/>
      <c r="G8" s="113"/>
      <c r="H8" s="113"/>
      <c r="I8" s="113"/>
      <c r="J8" s="113"/>
      <c r="K8" s="12"/>
    </row>
    <row r="9" spans="1:11" ht="16.5" customHeight="1" x14ac:dyDescent="0.5">
      <c r="A9" s="13"/>
      <c r="B9" s="19"/>
      <c r="C9" s="12"/>
      <c r="D9" s="12"/>
      <c r="E9" s="12"/>
      <c r="F9" s="12"/>
      <c r="G9" s="12"/>
      <c r="H9" s="12"/>
      <c r="I9" s="12"/>
      <c r="J9" s="14"/>
      <c r="K9" s="12"/>
    </row>
    <row r="10" spans="1:11" ht="16.5" customHeight="1" x14ac:dyDescent="0.5">
      <c r="A10" s="13"/>
      <c r="B10" s="19"/>
      <c r="C10" s="12"/>
      <c r="D10" s="12"/>
      <c r="E10" s="12"/>
      <c r="F10" s="12"/>
      <c r="G10" s="12"/>
      <c r="H10" s="12"/>
      <c r="I10" s="12"/>
      <c r="J10" s="14"/>
      <c r="K10" s="12"/>
    </row>
    <row r="11" spans="1:11" ht="16.5" customHeight="1" x14ac:dyDescent="0.5">
      <c r="A11" s="13"/>
      <c r="B11" s="19"/>
      <c r="C11" s="12"/>
      <c r="D11" s="12"/>
      <c r="E11" s="12"/>
      <c r="F11" s="12"/>
      <c r="G11" s="12"/>
      <c r="H11" s="12"/>
      <c r="I11" s="12"/>
      <c r="J11" s="14"/>
      <c r="K11" s="12"/>
    </row>
    <row r="12" spans="1:11" ht="16.5" customHeight="1" x14ac:dyDescent="0.5">
      <c r="A12" s="13"/>
      <c r="B12" s="19"/>
      <c r="C12" s="12"/>
      <c r="D12" s="12"/>
      <c r="E12" s="12"/>
      <c r="F12" s="12"/>
      <c r="G12" s="12"/>
      <c r="H12" s="12"/>
      <c r="I12" s="12"/>
      <c r="J12" s="14"/>
      <c r="K12" s="12"/>
    </row>
    <row r="13" spans="1:11" ht="16.5" customHeight="1" x14ac:dyDescent="0.5">
      <c r="A13" s="13"/>
      <c r="B13" s="19"/>
      <c r="C13" s="12"/>
      <c r="D13" s="12"/>
      <c r="E13" s="12"/>
      <c r="F13" s="12"/>
      <c r="G13" s="12"/>
      <c r="H13" s="12"/>
      <c r="I13" s="12"/>
      <c r="J13" s="14"/>
      <c r="K13" s="12"/>
    </row>
    <row r="14" spans="1:11" ht="16.5" customHeight="1" x14ac:dyDescent="0.5">
      <c r="A14" s="13"/>
      <c r="B14" s="19"/>
      <c r="C14" s="12"/>
      <c r="D14" s="12"/>
      <c r="E14" s="12"/>
      <c r="F14" s="12"/>
      <c r="G14" s="12"/>
      <c r="H14" s="12"/>
      <c r="I14" s="12"/>
      <c r="J14" s="14"/>
      <c r="K14" s="12"/>
    </row>
    <row r="15" spans="1:11" ht="16.5" customHeight="1" x14ac:dyDescent="0.5">
      <c r="A15" s="13"/>
      <c r="B15" s="19"/>
      <c r="C15" s="12"/>
      <c r="D15" s="12"/>
      <c r="E15" s="12"/>
      <c r="F15" s="12"/>
      <c r="G15" s="12"/>
      <c r="H15" s="12"/>
      <c r="I15" s="12"/>
      <c r="J15" s="14"/>
      <c r="K15" s="12"/>
    </row>
    <row r="16" spans="1:11" ht="16.5" customHeight="1" x14ac:dyDescent="0.5">
      <c r="A16" s="13"/>
      <c r="B16" s="19"/>
      <c r="C16" s="12"/>
      <c r="D16" s="12"/>
      <c r="E16" s="12"/>
      <c r="F16" s="12"/>
      <c r="G16" s="12"/>
      <c r="H16" s="12"/>
      <c r="I16" s="12"/>
      <c r="J16" s="14"/>
      <c r="K16" s="12"/>
    </row>
    <row r="17" spans="1:11" ht="16.5" customHeight="1" x14ac:dyDescent="0.5">
      <c r="A17" s="13"/>
      <c r="B17" s="19"/>
      <c r="C17" s="12"/>
      <c r="D17" s="12"/>
      <c r="E17" s="12"/>
      <c r="F17" s="12"/>
      <c r="G17" s="12"/>
      <c r="H17" s="12"/>
      <c r="I17" s="12"/>
      <c r="J17" s="14"/>
      <c r="K17" s="12"/>
    </row>
    <row r="18" spans="1:11" ht="16.5" customHeight="1" x14ac:dyDescent="0.5">
      <c r="A18" s="13"/>
      <c r="B18" s="19"/>
      <c r="C18" s="12"/>
      <c r="D18" s="12"/>
      <c r="E18" s="12"/>
      <c r="F18" s="12"/>
      <c r="G18" s="12"/>
      <c r="H18" s="12"/>
      <c r="I18" s="12"/>
      <c r="J18" s="14"/>
      <c r="K18" s="12"/>
    </row>
    <row r="19" spans="1:11" ht="16.5" customHeight="1" x14ac:dyDescent="0.5">
      <c r="A19" s="13"/>
      <c r="B19" s="19"/>
      <c r="C19" s="12"/>
      <c r="D19" s="12"/>
      <c r="E19" s="12"/>
      <c r="F19" s="12"/>
      <c r="G19" s="12"/>
      <c r="H19" s="12"/>
      <c r="I19" s="12"/>
      <c r="J19" s="14"/>
      <c r="K19" s="12"/>
    </row>
    <row r="20" spans="1:11" ht="16.5" customHeight="1" x14ac:dyDescent="0.5">
      <c r="A20" s="13"/>
      <c r="B20" s="19"/>
      <c r="C20" s="12"/>
      <c r="D20" s="12"/>
      <c r="E20" s="12"/>
      <c r="F20" s="12"/>
      <c r="G20" s="12"/>
      <c r="H20" s="12"/>
      <c r="I20" s="12"/>
      <c r="J20" s="14"/>
      <c r="K20" s="12"/>
    </row>
    <row r="21" spans="1:11" s="20" customFormat="1" ht="21.7" customHeight="1" x14ac:dyDescent="0.5">
      <c r="A21" s="8"/>
      <c r="B21" s="9"/>
      <c r="C21" s="21"/>
      <c r="D21" s="21"/>
      <c r="E21" s="21"/>
      <c r="F21" s="21"/>
      <c r="G21" s="21"/>
      <c r="H21" s="21"/>
      <c r="I21" s="21"/>
    </row>
    <row r="22" spans="1:11" s="20" customFormat="1" ht="21.7" customHeight="1" x14ac:dyDescent="0.5">
      <c r="A22" s="8"/>
      <c r="B22" s="9"/>
      <c r="C22" s="21"/>
      <c r="D22" s="21"/>
      <c r="E22" s="21"/>
      <c r="F22" s="21"/>
      <c r="G22" s="21"/>
      <c r="H22" s="21"/>
      <c r="I22" s="21"/>
    </row>
    <row r="23" spans="1:11" s="20" customFormat="1" ht="21.7" customHeight="1" x14ac:dyDescent="0.5">
      <c r="A23" s="8"/>
      <c r="B23" s="9"/>
      <c r="C23" s="21"/>
      <c r="D23" s="21"/>
      <c r="E23" s="21"/>
      <c r="F23" s="21"/>
      <c r="G23" s="21"/>
      <c r="H23" s="21"/>
      <c r="I23" s="21"/>
    </row>
    <row r="24" spans="1:11" s="20" customFormat="1" ht="81" customHeight="1" x14ac:dyDescent="0.5">
      <c r="A24" s="8"/>
      <c r="B24" s="9"/>
      <c r="C24" s="21"/>
      <c r="D24" s="21"/>
      <c r="E24" s="21"/>
      <c r="F24" s="21"/>
      <c r="G24" s="21"/>
      <c r="H24" s="21"/>
      <c r="I24" s="21"/>
    </row>
    <row r="25" spans="1:11" s="20" customFormat="1" ht="21.7" customHeight="1" thickBot="1" x14ac:dyDescent="0.6">
      <c r="A25" s="130" t="s">
        <v>45</v>
      </c>
      <c r="B25" s="130"/>
      <c r="C25" s="130"/>
      <c r="D25" s="130"/>
      <c r="E25" s="21"/>
      <c r="F25" s="21"/>
      <c r="G25" s="21"/>
      <c r="H25" s="21"/>
      <c r="I25" s="21"/>
    </row>
    <row r="26" spans="1:11" s="20" customFormat="1" ht="21.7" customHeight="1" x14ac:dyDescent="0.5">
      <c r="A26" s="141" t="s">
        <v>333</v>
      </c>
      <c r="B26" s="141"/>
      <c r="C26" s="141"/>
      <c r="D26" s="141"/>
      <c r="E26" s="141"/>
      <c r="F26" s="141"/>
      <c r="G26" s="141"/>
      <c r="H26" s="141"/>
      <c r="I26" s="141"/>
      <c r="J26" s="141"/>
    </row>
    <row r="27" spans="1:11" s="20" customFormat="1" ht="21.7" customHeight="1" thickBot="1" x14ac:dyDescent="0.6">
      <c r="A27" s="130" t="s">
        <v>339</v>
      </c>
      <c r="B27" s="130"/>
      <c r="C27" s="130"/>
      <c r="D27" s="130"/>
    </row>
    <row r="28" spans="1:11" s="20" customFormat="1" ht="21.7" customHeight="1" x14ac:dyDescent="0.5">
      <c r="A28" s="129" t="s">
        <v>283</v>
      </c>
      <c r="B28" s="129"/>
      <c r="C28" s="129"/>
      <c r="D28" s="129"/>
      <c r="E28" s="129"/>
      <c r="F28" s="129"/>
      <c r="G28" s="129"/>
      <c r="H28" s="129"/>
      <c r="I28" s="129"/>
      <c r="J28" s="129"/>
    </row>
    <row r="29" spans="1:11" s="20" customFormat="1" ht="21.7" customHeight="1" x14ac:dyDescent="0.5">
      <c r="A29" s="129"/>
      <c r="B29" s="129"/>
      <c r="C29" s="129"/>
      <c r="D29" s="129"/>
      <c r="E29" s="129"/>
      <c r="F29" s="129"/>
      <c r="G29" s="129"/>
      <c r="H29" s="129"/>
      <c r="I29" s="129"/>
      <c r="J29" s="129"/>
    </row>
    <row r="30" spans="1:11" s="20" customFormat="1" ht="21.7" customHeight="1" x14ac:dyDescent="0.5">
      <c r="A30" s="8"/>
      <c r="B30" s="9"/>
      <c r="C30" s="21"/>
      <c r="D30" s="21"/>
      <c r="E30" s="21"/>
      <c r="F30" s="21"/>
      <c r="G30" s="21"/>
      <c r="H30" s="21"/>
      <c r="I30" s="21"/>
    </row>
    <row r="31" spans="1:11" s="20" customFormat="1" ht="21.7" customHeight="1" x14ac:dyDescent="0.5">
      <c r="A31" s="8"/>
      <c r="B31" s="9"/>
      <c r="C31" s="21"/>
      <c r="D31" s="21"/>
      <c r="E31" s="21"/>
      <c r="F31" s="21"/>
      <c r="G31" s="21"/>
      <c r="H31" s="21"/>
      <c r="I31" s="21"/>
    </row>
    <row r="32" spans="1:11" s="20" customFormat="1" ht="21.7" customHeight="1" x14ac:dyDescent="0.5">
      <c r="A32" s="8"/>
      <c r="B32" s="9"/>
      <c r="C32" s="21"/>
      <c r="D32" s="21"/>
      <c r="E32" s="21"/>
      <c r="F32" s="21"/>
      <c r="G32" s="21"/>
      <c r="H32" s="21"/>
      <c r="I32" s="21"/>
    </row>
    <row r="33" spans="1:9" s="20" customFormat="1" ht="21.7" customHeight="1" x14ac:dyDescent="0.5">
      <c r="A33" s="8"/>
      <c r="B33" s="9"/>
      <c r="C33" s="21"/>
      <c r="D33" s="21"/>
      <c r="E33" s="21"/>
      <c r="F33" s="21"/>
      <c r="G33" s="21"/>
      <c r="H33" s="21"/>
      <c r="I33" s="21"/>
    </row>
    <row r="34" spans="1:9" s="20" customFormat="1" ht="21.7" customHeight="1" x14ac:dyDescent="0.5">
      <c r="A34" s="8"/>
      <c r="B34" s="9"/>
      <c r="C34" s="21"/>
      <c r="D34" s="21"/>
      <c r="E34" s="21"/>
      <c r="F34" s="21"/>
      <c r="G34" s="21"/>
      <c r="H34" s="21"/>
      <c r="I34" s="21"/>
    </row>
    <row r="35" spans="1:9" s="20" customFormat="1" ht="21.7" customHeight="1" x14ac:dyDescent="0.5">
      <c r="A35" s="8"/>
      <c r="B35" s="9"/>
      <c r="C35" s="21"/>
      <c r="D35" s="21"/>
      <c r="E35" s="21"/>
      <c r="F35" s="21"/>
      <c r="G35" s="21"/>
      <c r="H35" s="21"/>
      <c r="I35" s="21"/>
    </row>
    <row r="36" spans="1:9" s="20" customFormat="1" ht="21.7" customHeight="1" x14ac:dyDescent="0.5">
      <c r="A36" s="8"/>
      <c r="B36" s="9"/>
      <c r="C36" s="21"/>
      <c r="D36" s="21"/>
      <c r="E36" s="21"/>
      <c r="F36" s="21"/>
      <c r="G36" s="21"/>
      <c r="H36" s="21"/>
      <c r="I36" s="21"/>
    </row>
    <row r="37" spans="1:9" s="20" customFormat="1" ht="21.7" customHeight="1" x14ac:dyDescent="0.5">
      <c r="A37" s="8"/>
      <c r="B37" s="9"/>
      <c r="C37" s="21"/>
      <c r="D37" s="21"/>
      <c r="E37" s="21"/>
      <c r="F37" s="21"/>
      <c r="G37" s="21"/>
      <c r="H37" s="21"/>
      <c r="I37" s="21"/>
    </row>
    <row r="38" spans="1:9" s="20" customFormat="1" ht="21.7" customHeight="1" x14ac:dyDescent="0.5">
      <c r="A38" s="8"/>
      <c r="B38" s="9"/>
      <c r="C38" s="21"/>
      <c r="D38" s="21"/>
      <c r="E38" s="21"/>
      <c r="F38" s="21"/>
      <c r="G38" s="21"/>
      <c r="H38" s="21"/>
      <c r="I38" s="21"/>
    </row>
    <row r="39" spans="1:9" s="20" customFormat="1" ht="21.7" customHeight="1" x14ac:dyDescent="0.5">
      <c r="A39" s="8"/>
      <c r="B39" s="9"/>
      <c r="C39" s="21"/>
      <c r="D39" s="21"/>
      <c r="E39" s="21"/>
      <c r="F39" s="21"/>
      <c r="G39" s="21"/>
      <c r="H39" s="21"/>
      <c r="I39" s="21"/>
    </row>
    <row r="40" spans="1:9" s="20" customFormat="1" ht="21.7" customHeight="1" x14ac:dyDescent="0.5">
      <c r="A40" s="8"/>
      <c r="B40" s="21"/>
      <c r="C40" s="21"/>
      <c r="D40" s="21"/>
      <c r="E40" s="21"/>
      <c r="F40" s="21"/>
      <c r="G40" s="21"/>
      <c r="H40" s="21"/>
      <c r="I40" s="21"/>
    </row>
    <row r="41" spans="1:9" s="20" customFormat="1" ht="21.7" customHeight="1" x14ac:dyDescent="0.5">
      <c r="A41" s="8"/>
      <c r="B41" s="21"/>
      <c r="C41" s="21"/>
      <c r="D41" s="21"/>
      <c r="E41" s="21"/>
      <c r="F41" s="21"/>
      <c r="G41" s="21"/>
      <c r="H41" s="21"/>
      <c r="I41" s="21"/>
    </row>
    <row r="42" spans="1:9" s="20" customFormat="1" ht="21.7" customHeight="1" x14ac:dyDescent="0.5">
      <c r="A42" s="8"/>
      <c r="B42" s="21"/>
      <c r="C42" s="21"/>
      <c r="D42" s="21"/>
      <c r="E42" s="21"/>
      <c r="F42" s="21"/>
      <c r="G42" s="21"/>
      <c r="H42" s="21"/>
      <c r="I42" s="21"/>
    </row>
    <row r="43" spans="1:9" s="20" customFormat="1" ht="21.7" customHeight="1" x14ac:dyDescent="0.5">
      <c r="A43" s="22"/>
      <c r="B43" s="21"/>
      <c r="C43" s="21"/>
      <c r="D43" s="21"/>
      <c r="E43" s="21"/>
      <c r="F43" s="21"/>
      <c r="G43" s="21"/>
      <c r="H43" s="21"/>
      <c r="I43" s="21"/>
    </row>
    <row r="44" spans="1:9" s="6" customFormat="1" x14ac:dyDescent="0.95">
      <c r="A44" s="10"/>
    </row>
    <row r="45" spans="1:9" ht="21.7" customHeight="1" x14ac:dyDescent="0.95">
      <c r="B45"/>
      <c r="C45"/>
      <c r="D45"/>
      <c r="E45"/>
      <c r="F45"/>
      <c r="G45"/>
      <c r="H45"/>
      <c r="I45"/>
    </row>
    <row r="46" spans="1:9" ht="21.7" customHeight="1" x14ac:dyDescent="0.95">
      <c r="B46"/>
      <c r="C46"/>
      <c r="D46"/>
      <c r="E46"/>
      <c r="F46"/>
      <c r="G46"/>
      <c r="H46"/>
      <c r="I46"/>
    </row>
    <row r="47" spans="1:9" ht="21.7" customHeight="1" x14ac:dyDescent="0.95">
      <c r="B47"/>
      <c r="C47"/>
      <c r="D47"/>
      <c r="E47"/>
      <c r="F47"/>
      <c r="G47"/>
      <c r="H47"/>
      <c r="I47"/>
    </row>
    <row r="48" spans="1:9" ht="21.7" customHeight="1" x14ac:dyDescent="0.95">
      <c r="B48"/>
      <c r="C48"/>
      <c r="D48"/>
      <c r="E48"/>
      <c r="F48"/>
      <c r="G48"/>
      <c r="H48"/>
      <c r="I48"/>
    </row>
    <row r="49" spans="1:9" ht="21.7" customHeight="1" x14ac:dyDescent="0.95">
      <c r="B49"/>
      <c r="C49"/>
      <c r="D49"/>
      <c r="E49"/>
      <c r="F49"/>
      <c r="G49"/>
      <c r="H49"/>
      <c r="I49"/>
    </row>
    <row r="50" spans="1:9" s="20" customFormat="1" ht="21.7" customHeight="1" x14ac:dyDescent="0.5">
      <c r="A50" s="8"/>
    </row>
    <row r="51" spans="1:9" x14ac:dyDescent="0.95">
      <c r="B51"/>
      <c r="C51"/>
      <c r="D51"/>
      <c r="E51"/>
      <c r="F51"/>
      <c r="G51"/>
      <c r="H51"/>
      <c r="I51"/>
    </row>
  </sheetData>
  <mergeCells count="15">
    <mergeCell ref="A28:J29"/>
    <mergeCell ref="A27:D27"/>
    <mergeCell ref="A1:C2"/>
    <mergeCell ref="A25:D25"/>
    <mergeCell ref="C3:E3"/>
    <mergeCell ref="C4:E4"/>
    <mergeCell ref="C5:E5"/>
    <mergeCell ref="C6:E6"/>
    <mergeCell ref="C7:E7"/>
    <mergeCell ref="A7:B7"/>
    <mergeCell ref="A6:B6"/>
    <mergeCell ref="A3:B3"/>
    <mergeCell ref="A4:B4"/>
    <mergeCell ref="A5:B5"/>
    <mergeCell ref="A26:J26"/>
  </mergeCells>
  <pageMargins left="0.70866141732283472" right="0.70866141732283472" top="0.74803149606299213" bottom="0.74803149606299213" header="0.31496062992125984" footer="0.31496062992125984"/>
  <pageSetup paperSize="9" scale="87" fitToHeight="0" orientation="landscape" r:id="rId1"/>
  <headerFooter>
    <oddHeader>&amp;C&amp;A</oddHeader>
    <oddFooter>&amp;LPrinted &amp;D&amp;C&amp;F&amp;R&amp;P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AI33"/>
  <sheetViews>
    <sheetView showGridLines="0" zoomScale="80" zoomScaleNormal="80" zoomScaleSheetLayoutView="55" workbookViewId="0">
      <selection activeCell="B5" sqref="B5"/>
    </sheetView>
  </sheetViews>
  <sheetFormatPr defaultRowHeight="14.35" x14ac:dyDescent="0.5"/>
  <cols>
    <col min="1" max="1" width="4" customWidth="1"/>
    <col min="2" max="2" width="9.9375" customWidth="1"/>
    <col min="3" max="3" width="10.17578125" customWidth="1"/>
    <col min="4" max="4" width="11.29296875" customWidth="1"/>
    <col min="5" max="5" width="20" customWidth="1"/>
    <col min="6" max="6" width="24.41015625" customWidth="1"/>
    <col min="7" max="8" width="20" customWidth="1"/>
    <col min="9" max="11" width="10.5859375" customWidth="1"/>
    <col min="12" max="12" width="17.703125" customWidth="1"/>
    <col min="13" max="13" width="17.46875" customWidth="1"/>
    <col min="14" max="14" width="11" customWidth="1"/>
    <col min="15" max="15" width="30.87890625" customWidth="1"/>
    <col min="16" max="17" width="14.52734375" customWidth="1"/>
    <col min="18" max="19" width="11.41015625" customWidth="1"/>
    <col min="20" max="20" width="24.29296875" customWidth="1"/>
    <col min="21" max="21" width="12" customWidth="1"/>
    <col min="22" max="24" width="10.5859375" customWidth="1"/>
    <col min="25" max="25" width="12" customWidth="1"/>
    <col min="26" max="26" width="51.1171875" customWidth="1"/>
    <col min="27" max="27" width="51.64453125" customWidth="1"/>
    <col min="28" max="28" width="11.64453125" customWidth="1"/>
    <col min="29" max="29" width="14.76171875" customWidth="1"/>
    <col min="30" max="32" width="11" customWidth="1"/>
    <col min="33" max="33" width="14.17578125" bestFit="1" customWidth="1"/>
    <col min="34" max="34" width="18.17578125" customWidth="1"/>
    <col min="35" max="35" width="15.41015625" style="40" customWidth="1"/>
    <col min="36" max="36" width="23.52734375" customWidth="1"/>
    <col min="37" max="37" width="15.17578125" customWidth="1"/>
    <col min="38" max="39" width="11" customWidth="1"/>
    <col min="40" max="40" width="10.234375" customWidth="1"/>
    <col min="41" max="41" width="15.234375" bestFit="1" customWidth="1"/>
    <col min="42" max="42" width="21.64453125" customWidth="1"/>
    <col min="43" max="43" width="35.76171875" customWidth="1"/>
  </cols>
  <sheetData>
    <row r="1" spans="1:35" ht="30.7" x14ac:dyDescent="1">
      <c r="A1" s="73" t="s">
        <v>324</v>
      </c>
      <c r="B1" s="7"/>
      <c r="C1" s="73"/>
      <c r="D1" s="7"/>
      <c r="E1" s="20"/>
      <c r="F1" s="20"/>
      <c r="G1" s="20"/>
      <c r="H1" s="20"/>
      <c r="I1" s="96"/>
      <c r="K1" s="28"/>
      <c r="L1" s="20" t="s">
        <v>281</v>
      </c>
      <c r="M1" s="20"/>
      <c r="N1" s="20"/>
      <c r="O1" s="20"/>
      <c r="P1" s="7"/>
      <c r="R1" s="20"/>
      <c r="S1" s="20"/>
      <c r="T1" s="20"/>
      <c r="U1" s="20"/>
      <c r="Y1" s="20"/>
      <c r="Z1" s="20"/>
      <c r="AI1"/>
    </row>
    <row r="2" spans="1:35" ht="23.1" customHeight="1" x14ac:dyDescent="0.5">
      <c r="A2" s="143" t="s">
        <v>291</v>
      </c>
      <c r="B2" s="144"/>
      <c r="C2" s="144"/>
      <c r="D2" s="145"/>
      <c r="E2" s="146" t="s">
        <v>315</v>
      </c>
      <c r="F2" s="147"/>
      <c r="G2" s="147"/>
      <c r="H2" s="148"/>
      <c r="I2" s="142" t="s">
        <v>292</v>
      </c>
      <c r="J2" s="142"/>
      <c r="K2" s="142"/>
      <c r="L2" s="142" t="s">
        <v>342</v>
      </c>
      <c r="M2" s="142"/>
      <c r="N2" s="142"/>
      <c r="O2" s="143" t="s">
        <v>301</v>
      </c>
      <c r="P2" s="144"/>
      <c r="Q2" s="144"/>
      <c r="R2" s="144"/>
      <c r="S2" s="144"/>
      <c r="T2" s="144"/>
      <c r="U2" s="145"/>
      <c r="V2" s="142" t="s">
        <v>293</v>
      </c>
      <c r="W2" s="142"/>
      <c r="X2" s="142"/>
      <c r="Y2" s="26"/>
      <c r="Z2" s="20"/>
      <c r="AI2"/>
    </row>
    <row r="3" spans="1:35" s="41" customFormat="1" ht="66.95" customHeight="1" thickBot="1" x14ac:dyDescent="0.55000000000000004">
      <c r="A3" s="106" t="s">
        <v>295</v>
      </c>
      <c r="B3" s="106" t="s">
        <v>1</v>
      </c>
      <c r="C3" s="106" t="s">
        <v>296</v>
      </c>
      <c r="D3" s="106" t="s">
        <v>297</v>
      </c>
      <c r="E3" s="106" t="s">
        <v>343</v>
      </c>
      <c r="F3" s="106" t="s">
        <v>29</v>
      </c>
      <c r="G3" s="106" t="s">
        <v>298</v>
      </c>
      <c r="H3" s="106" t="s">
        <v>306</v>
      </c>
      <c r="I3" s="107" t="s">
        <v>30</v>
      </c>
      <c r="J3" s="107" t="s">
        <v>270</v>
      </c>
      <c r="K3" s="107" t="s">
        <v>313</v>
      </c>
      <c r="L3" s="106" t="s">
        <v>273</v>
      </c>
      <c r="M3" s="106" t="s">
        <v>341</v>
      </c>
      <c r="N3" s="106" t="s">
        <v>304</v>
      </c>
      <c r="O3" s="106" t="s">
        <v>299</v>
      </c>
      <c r="P3" s="106" t="s">
        <v>286</v>
      </c>
      <c r="Q3" s="106" t="s">
        <v>294</v>
      </c>
      <c r="R3" s="106" t="s">
        <v>302</v>
      </c>
      <c r="S3" s="106" t="s">
        <v>274</v>
      </c>
      <c r="T3" s="106" t="s">
        <v>290</v>
      </c>
      <c r="U3" s="106" t="s">
        <v>326</v>
      </c>
      <c r="V3" s="107" t="s">
        <v>271</v>
      </c>
      <c r="W3" s="107" t="s">
        <v>272</v>
      </c>
      <c r="X3" s="107" t="s">
        <v>314</v>
      </c>
      <c r="Y3" s="108" t="s">
        <v>287</v>
      </c>
      <c r="Z3" s="109" t="s">
        <v>14</v>
      </c>
    </row>
    <row r="4" spans="1:35" ht="51.7" x14ac:dyDescent="0.5">
      <c r="A4" s="105" t="s">
        <v>307</v>
      </c>
      <c r="B4" s="105" t="s">
        <v>323</v>
      </c>
      <c r="C4" s="105" t="s">
        <v>269</v>
      </c>
      <c r="D4" s="105" t="s">
        <v>265</v>
      </c>
      <c r="E4" s="105" t="s">
        <v>344</v>
      </c>
      <c r="F4" s="105" t="s">
        <v>311</v>
      </c>
      <c r="G4" s="105" t="s">
        <v>275</v>
      </c>
      <c r="H4" s="105" t="s">
        <v>310</v>
      </c>
      <c r="I4" s="105" t="s">
        <v>309</v>
      </c>
      <c r="J4" s="105" t="s">
        <v>308</v>
      </c>
      <c r="K4" s="105" t="s">
        <v>320</v>
      </c>
      <c r="L4" s="105" t="s">
        <v>321</v>
      </c>
      <c r="M4" s="105" t="s">
        <v>322</v>
      </c>
      <c r="N4" s="105" t="s">
        <v>312</v>
      </c>
      <c r="O4" s="105" t="s">
        <v>305</v>
      </c>
      <c r="P4" s="105" t="s">
        <v>340</v>
      </c>
      <c r="Q4" s="105" t="s">
        <v>325</v>
      </c>
      <c r="R4" s="105" t="s">
        <v>300</v>
      </c>
      <c r="S4" s="105" t="s">
        <v>303</v>
      </c>
      <c r="T4" s="105" t="s">
        <v>282</v>
      </c>
      <c r="U4" s="105" t="s">
        <v>316</v>
      </c>
      <c r="V4" s="105" t="s">
        <v>317</v>
      </c>
      <c r="W4" s="105" t="s">
        <v>318</v>
      </c>
      <c r="X4" s="105" t="s">
        <v>319</v>
      </c>
      <c r="Y4" s="105" t="s">
        <v>57</v>
      </c>
      <c r="Z4" s="105" t="s">
        <v>46</v>
      </c>
      <c r="AI4"/>
    </row>
    <row r="5" spans="1:35" s="100" customFormat="1" ht="64.849999999999994" customHeight="1" x14ac:dyDescent="0.5">
      <c r="A5" s="99" t="s">
        <v>60</v>
      </c>
      <c r="B5" s="119"/>
      <c r="C5" s="114"/>
      <c r="D5" s="114"/>
      <c r="E5" s="114"/>
      <c r="F5" s="114"/>
      <c r="G5" s="114"/>
      <c r="H5" s="114"/>
      <c r="I5" s="115"/>
      <c r="J5" s="115"/>
      <c r="K5" s="116" t="str">
        <f>IFERROR(INDEX(Metadata!$C$13:$H$18,MATCH(Risks[[#This Row],[Likelihood]],Metadata!$C$13:$C$18,0),MATCH(Risks[[#This Row],[Consequence ]],Metadata!$C$13:$H$13,0)),"")</f>
        <v/>
      </c>
      <c r="L5" s="117" t="str">
        <f>IFERROR(VLOOKUP(Risks[[#This Row],[Risk Rating]],Metadata!$A$22:$C$25,2,FALSE),"")</f>
        <v/>
      </c>
      <c r="M5" s="117" t="str">
        <f>IFERROR(VLOOKUP(Risks[[#This Row],[Risk Rating]],Metadata!$A$22:$C$25,3,FALSE),"")</f>
        <v/>
      </c>
      <c r="N5" s="118" t="str">
        <f>IF(Risks[[#This Row],[Risk Rating]]="","N/A",IF(OR(Risks[[#This Row],[Risk Rating]]="Medium",Risks[[#This Row],[Risk Rating]]="Extreme",Risks[[#This Row],[Risk Rating]]="High"),"YES","NO"))</f>
        <v>N/A</v>
      </c>
      <c r="O5" s="114"/>
      <c r="P5" s="114"/>
      <c r="Q5" s="114"/>
      <c r="R5" s="119"/>
      <c r="S5" s="119"/>
      <c r="T5" s="114"/>
      <c r="U5" s="120"/>
      <c r="V5" s="115"/>
      <c r="W5" s="115"/>
      <c r="X5" s="116" t="str">
        <f>IFERROR(INDEX(Metadata!$C$13:$H$18,MATCH(Risks[[#This Row],[Residual Likelihood]],Metadata!$C$13:$C$18,0),MATCH(Risks[[#This Row],[Residual Consequence]],Metadata!$C$13:$H$13,0)),"")</f>
        <v/>
      </c>
      <c r="Y5" s="121"/>
      <c r="Z5" s="121"/>
    </row>
    <row r="6" spans="1:35" s="100" customFormat="1" ht="64.849999999999994" customHeight="1" x14ac:dyDescent="0.5">
      <c r="A6" s="99" t="s">
        <v>61</v>
      </c>
      <c r="B6" s="128"/>
      <c r="C6" s="122"/>
      <c r="D6" s="122"/>
      <c r="E6" s="122"/>
      <c r="F6" s="122"/>
      <c r="G6" s="122"/>
      <c r="H6" s="122"/>
      <c r="I6" s="123"/>
      <c r="J6" s="123"/>
      <c r="K6" s="124" t="str">
        <f>IFERROR(INDEX(Metadata!$C$13:$H$18,MATCH(Risks[[#This Row],[Likelihood]],Metadata!$C$13:$C$18,0),MATCH(Risks[[#This Row],[Consequence ]],Metadata!$C$13:$H$13,0)),"")</f>
        <v/>
      </c>
      <c r="L6" s="125" t="str">
        <f>IFERROR(VLOOKUP(Risks[[#This Row],[Risk Rating]],Metadata!$A$22:$C$25,2,FALSE),"")</f>
        <v/>
      </c>
      <c r="M6" s="125" t="str">
        <f>IFERROR(VLOOKUP(Risks[[#This Row],[Risk Rating]],Metadata!$A$22:$C$25,3,FALSE),"")</f>
        <v/>
      </c>
      <c r="N6" s="126" t="str">
        <f>IF(Risks[[#This Row],[Risk Rating]]="","N/A",IF(OR(Risks[[#This Row],[Risk Rating]]="Medium",Risks[[#This Row],[Risk Rating]]="Extreme",Risks[[#This Row],[Risk Rating]]="High"),"YES","NO"))</f>
        <v>N/A</v>
      </c>
      <c r="O6" s="114"/>
      <c r="P6" s="122"/>
      <c r="Q6" s="114"/>
      <c r="R6" s="119"/>
      <c r="S6" s="119"/>
      <c r="T6" s="114"/>
      <c r="U6" s="120"/>
      <c r="V6" s="123"/>
      <c r="W6" s="123"/>
      <c r="X6" s="124" t="str">
        <f>IFERROR(INDEX(Metadata!$C$13:$H$18,MATCH(Risks[[#This Row],[Residual Likelihood]],Metadata!$C$13:$C$18,0),MATCH(Risks[[#This Row],[Residual Consequence]],Metadata!$C$13:$H$13,0)),"")</f>
        <v/>
      </c>
      <c r="Y6" s="127"/>
      <c r="Z6" s="127"/>
    </row>
    <row r="7" spans="1:35" s="100" customFormat="1" ht="64.849999999999994" customHeight="1" x14ac:dyDescent="0.5">
      <c r="A7" s="99" t="s">
        <v>62</v>
      </c>
      <c r="B7" s="128"/>
      <c r="C7" s="122"/>
      <c r="D7" s="122"/>
      <c r="E7" s="122"/>
      <c r="F7" s="122"/>
      <c r="G7" s="122"/>
      <c r="H7" s="122"/>
      <c r="I7" s="123"/>
      <c r="J7" s="123"/>
      <c r="K7" s="124" t="str">
        <f>IFERROR(INDEX(Metadata!$C$13:$H$18,MATCH(Risks[[#This Row],[Likelihood]],Metadata!$C$13:$C$18,0),MATCH(Risks[[#This Row],[Consequence ]],Metadata!$C$13:$H$13,0)),"")</f>
        <v/>
      </c>
      <c r="L7" s="125" t="str">
        <f>IFERROR(VLOOKUP(Risks[[#This Row],[Risk Rating]],Metadata!$A$22:$C$25,2,FALSE),"")</f>
        <v/>
      </c>
      <c r="M7" s="125" t="str">
        <f>IFERROR(VLOOKUP(Risks[[#This Row],[Risk Rating]],Metadata!$A$22:$C$25,3,FALSE),"")</f>
        <v/>
      </c>
      <c r="N7" s="126" t="str">
        <f>IF(Risks[[#This Row],[Risk Rating]]="","N/A",IF(OR(Risks[[#This Row],[Risk Rating]]="Medium",Risks[[#This Row],[Risk Rating]]="Extreme",Risks[[#This Row],[Risk Rating]]="High"),"YES","NO"))</f>
        <v>N/A</v>
      </c>
      <c r="O7" s="114"/>
      <c r="P7" s="122"/>
      <c r="Q7" s="114"/>
      <c r="R7" s="119"/>
      <c r="S7" s="119"/>
      <c r="T7" s="114"/>
      <c r="U7" s="120"/>
      <c r="V7" s="123"/>
      <c r="W7" s="123"/>
      <c r="X7" s="124" t="str">
        <f>IFERROR(INDEX(Metadata!$C$13:$H$18,MATCH(Risks[[#This Row],[Residual Likelihood]],Metadata!$C$13:$C$18,0),MATCH(Risks[[#This Row],[Residual Consequence]],Metadata!$C$13:$H$13,0)),"")</f>
        <v/>
      </c>
      <c r="Y7" s="127"/>
      <c r="Z7" s="127"/>
    </row>
    <row r="8" spans="1:35" s="100" customFormat="1" ht="64.849999999999994" customHeight="1" x14ac:dyDescent="0.5">
      <c r="A8" s="99" t="s">
        <v>63</v>
      </c>
      <c r="B8" s="128"/>
      <c r="C8" s="122"/>
      <c r="D8" s="122"/>
      <c r="E8" s="122"/>
      <c r="F8" s="122"/>
      <c r="G8" s="122"/>
      <c r="H8" s="122"/>
      <c r="I8" s="123"/>
      <c r="J8" s="123"/>
      <c r="K8" s="124" t="str">
        <f>IFERROR(INDEX(Metadata!$C$13:$H$18,MATCH(Risks[[#This Row],[Likelihood]],Metadata!$C$13:$C$18,0),MATCH(Risks[[#This Row],[Consequence ]],Metadata!$C$13:$H$13,0)),"")</f>
        <v/>
      </c>
      <c r="L8" s="125" t="str">
        <f>IFERROR(VLOOKUP(Risks[[#This Row],[Risk Rating]],Metadata!$A$22:$C$25,2,FALSE),"")</f>
        <v/>
      </c>
      <c r="M8" s="125" t="str">
        <f>IFERROR(VLOOKUP(Risks[[#This Row],[Risk Rating]],Metadata!$A$22:$C$25,3,FALSE),"")</f>
        <v/>
      </c>
      <c r="N8" s="126" t="str">
        <f>IF(Risks[[#This Row],[Risk Rating]]="","N/A",IF(OR(Risks[[#This Row],[Risk Rating]]="Medium",Risks[[#This Row],[Risk Rating]]="Extreme",Risks[[#This Row],[Risk Rating]]="High"),"YES","NO"))</f>
        <v>N/A</v>
      </c>
      <c r="O8" s="114"/>
      <c r="P8" s="122"/>
      <c r="Q8" s="114"/>
      <c r="R8" s="119"/>
      <c r="S8" s="119"/>
      <c r="T8" s="114"/>
      <c r="U8" s="120"/>
      <c r="V8" s="123"/>
      <c r="W8" s="123"/>
      <c r="X8" s="124" t="str">
        <f>IFERROR(INDEX(Metadata!$C$13:$H$18,MATCH(Risks[[#This Row],[Residual Likelihood]],Metadata!$C$13:$C$18,0),MATCH(Risks[[#This Row],[Residual Consequence]],Metadata!$C$13:$H$13,0)),"")</f>
        <v/>
      </c>
      <c r="Y8" s="127"/>
      <c r="Z8" s="127"/>
    </row>
    <row r="9" spans="1:35" s="100" customFormat="1" ht="64.849999999999994" customHeight="1" x14ac:dyDescent="0.5">
      <c r="A9" s="99" t="s">
        <v>64</v>
      </c>
      <c r="B9" s="128"/>
      <c r="C9" s="122"/>
      <c r="D9" s="122"/>
      <c r="E9" s="122"/>
      <c r="F9" s="122"/>
      <c r="G9" s="122"/>
      <c r="H9" s="122"/>
      <c r="I9" s="123"/>
      <c r="J9" s="123"/>
      <c r="K9" s="124" t="str">
        <f>IFERROR(INDEX(Metadata!$C$13:$H$18,MATCH(Risks[[#This Row],[Likelihood]],Metadata!$C$13:$C$18,0),MATCH(Risks[[#This Row],[Consequence ]],Metadata!$C$13:$H$13,0)),"")</f>
        <v/>
      </c>
      <c r="L9" s="125" t="str">
        <f>IFERROR(VLOOKUP(Risks[[#This Row],[Risk Rating]],Metadata!$A$22:$C$25,2,FALSE),"")</f>
        <v/>
      </c>
      <c r="M9" s="125" t="str">
        <f>IFERROR(VLOOKUP(Risks[[#This Row],[Risk Rating]],Metadata!$A$22:$C$25,3,FALSE),"")</f>
        <v/>
      </c>
      <c r="N9" s="126" t="str">
        <f>IF(Risks[[#This Row],[Risk Rating]]="","N/A",IF(OR(Risks[[#This Row],[Risk Rating]]="Medium",Risks[[#This Row],[Risk Rating]]="Extreme",Risks[[#This Row],[Risk Rating]]="High"),"YES","NO"))</f>
        <v>N/A</v>
      </c>
      <c r="O9" s="114"/>
      <c r="P9" s="122"/>
      <c r="Q9" s="114"/>
      <c r="R9" s="119"/>
      <c r="S9" s="119"/>
      <c r="T9" s="114"/>
      <c r="U9" s="120"/>
      <c r="V9" s="123"/>
      <c r="W9" s="123"/>
      <c r="X9" s="124" t="str">
        <f>IFERROR(INDEX(Metadata!$C$13:$H$18,MATCH(Risks[[#This Row],[Residual Likelihood]],Metadata!$C$13:$C$18,0),MATCH(Risks[[#This Row],[Residual Consequence]],Metadata!$C$13:$H$13,0)),"")</f>
        <v/>
      </c>
      <c r="Y9" s="127"/>
      <c r="Z9" s="127"/>
    </row>
    <row r="10" spans="1:35" s="100" customFormat="1" ht="64.849999999999994" customHeight="1" x14ac:dyDescent="0.5">
      <c r="A10" s="99" t="s">
        <v>65</v>
      </c>
      <c r="B10" s="128"/>
      <c r="C10" s="122"/>
      <c r="D10" s="122"/>
      <c r="E10" s="122"/>
      <c r="F10" s="122"/>
      <c r="G10" s="122"/>
      <c r="H10" s="122"/>
      <c r="I10" s="123"/>
      <c r="J10" s="123"/>
      <c r="K10" s="124" t="str">
        <f>IFERROR(INDEX(Metadata!$C$13:$H$18,MATCH(Risks[[#This Row],[Likelihood]],Metadata!$C$13:$C$18,0),MATCH(Risks[[#This Row],[Consequence ]],Metadata!$C$13:$H$13,0)),"")</f>
        <v/>
      </c>
      <c r="L10" s="125" t="str">
        <f>IFERROR(VLOOKUP(Risks[[#This Row],[Risk Rating]],Metadata!$A$22:$C$25,2,FALSE),"")</f>
        <v/>
      </c>
      <c r="M10" s="125" t="str">
        <f>IFERROR(VLOOKUP(Risks[[#This Row],[Risk Rating]],Metadata!$A$22:$C$25,3,FALSE),"")</f>
        <v/>
      </c>
      <c r="N10" s="126" t="str">
        <f>IF(Risks[[#This Row],[Risk Rating]]="","N/A",IF(OR(Risks[[#This Row],[Risk Rating]]="Medium",Risks[[#This Row],[Risk Rating]]="Extreme",Risks[[#This Row],[Risk Rating]]="High"),"YES","NO"))</f>
        <v>N/A</v>
      </c>
      <c r="O10" s="114"/>
      <c r="P10" s="122"/>
      <c r="Q10" s="114"/>
      <c r="R10" s="119"/>
      <c r="S10" s="119"/>
      <c r="T10" s="114"/>
      <c r="U10" s="120"/>
      <c r="V10" s="123"/>
      <c r="W10" s="123"/>
      <c r="X10" s="124" t="str">
        <f>IFERROR(INDEX(Metadata!$C$13:$H$18,MATCH(Risks[[#This Row],[Residual Likelihood]],Metadata!$C$13:$C$18,0),MATCH(Risks[[#This Row],[Residual Consequence]],Metadata!$C$13:$H$13,0)),"")</f>
        <v/>
      </c>
      <c r="Y10" s="127"/>
      <c r="Z10" s="127"/>
    </row>
    <row r="11" spans="1:35" s="100" customFormat="1" ht="64.849999999999994" customHeight="1" x14ac:dyDescent="0.5">
      <c r="A11" s="99" t="s">
        <v>66</v>
      </c>
      <c r="B11" s="128"/>
      <c r="C11" s="122"/>
      <c r="D11" s="122"/>
      <c r="E11" s="122"/>
      <c r="F11" s="122"/>
      <c r="G11" s="122"/>
      <c r="H11" s="122"/>
      <c r="I11" s="123"/>
      <c r="J11" s="123"/>
      <c r="K11" s="124" t="str">
        <f>IFERROR(INDEX(Metadata!$C$13:$H$18,MATCH(Risks[[#This Row],[Likelihood]],Metadata!$C$13:$C$18,0),MATCH(Risks[[#This Row],[Consequence ]],Metadata!$C$13:$H$13,0)),"")</f>
        <v/>
      </c>
      <c r="L11" s="125" t="str">
        <f>IFERROR(VLOOKUP(Risks[[#This Row],[Risk Rating]],Metadata!$A$22:$C$25,2,FALSE),"")</f>
        <v/>
      </c>
      <c r="M11" s="125" t="str">
        <f>IFERROR(VLOOKUP(Risks[[#This Row],[Risk Rating]],Metadata!$A$22:$C$25,3,FALSE),"")</f>
        <v/>
      </c>
      <c r="N11" s="126" t="str">
        <f>IF(Risks[[#This Row],[Risk Rating]]="","N/A",IF(OR(Risks[[#This Row],[Risk Rating]]="Medium",Risks[[#This Row],[Risk Rating]]="Extreme",Risks[[#This Row],[Risk Rating]]="High"),"YES","NO"))</f>
        <v>N/A</v>
      </c>
      <c r="O11" s="114"/>
      <c r="P11" s="122"/>
      <c r="Q11" s="114"/>
      <c r="R11" s="119"/>
      <c r="S11" s="119"/>
      <c r="T11" s="114"/>
      <c r="U11" s="120"/>
      <c r="V11" s="123"/>
      <c r="W11" s="123"/>
      <c r="X11" s="124" t="str">
        <f>IFERROR(INDEX(Metadata!$C$13:$H$18,MATCH(Risks[[#This Row],[Residual Likelihood]],Metadata!$C$13:$C$18,0),MATCH(Risks[[#This Row],[Residual Consequence]],Metadata!$C$13:$H$13,0)),"")</f>
        <v/>
      </c>
      <c r="Y11" s="127"/>
      <c r="Z11" s="127"/>
    </row>
    <row r="12" spans="1:35" s="100" customFormat="1" ht="64.849999999999994" customHeight="1" x14ac:dyDescent="0.5">
      <c r="A12" s="99" t="s">
        <v>67</v>
      </c>
      <c r="B12" s="128"/>
      <c r="C12" s="122"/>
      <c r="D12" s="122"/>
      <c r="E12" s="122"/>
      <c r="F12" s="122"/>
      <c r="G12" s="122"/>
      <c r="H12" s="122"/>
      <c r="I12" s="123"/>
      <c r="J12" s="123"/>
      <c r="K12" s="124" t="str">
        <f>IFERROR(INDEX(Metadata!$C$13:$H$18,MATCH(Risks[[#This Row],[Likelihood]],Metadata!$C$13:$C$18,0),MATCH(Risks[[#This Row],[Consequence ]],Metadata!$C$13:$H$13,0)),"")</f>
        <v/>
      </c>
      <c r="L12" s="125" t="str">
        <f>IFERROR(VLOOKUP(Risks[[#This Row],[Risk Rating]],Metadata!$A$22:$C$25,2,FALSE),"")</f>
        <v/>
      </c>
      <c r="M12" s="125" t="str">
        <f>IFERROR(VLOOKUP(Risks[[#This Row],[Risk Rating]],Metadata!$A$22:$C$25,3,FALSE),"")</f>
        <v/>
      </c>
      <c r="N12" s="126" t="str">
        <f>IF(Risks[[#This Row],[Risk Rating]]="","N/A",IF(OR(Risks[[#This Row],[Risk Rating]]="Medium",Risks[[#This Row],[Risk Rating]]="Extreme",Risks[[#This Row],[Risk Rating]]="High"),"YES","NO"))</f>
        <v>N/A</v>
      </c>
      <c r="O12" s="114"/>
      <c r="P12" s="122"/>
      <c r="Q12" s="114"/>
      <c r="R12" s="119"/>
      <c r="S12" s="119"/>
      <c r="T12" s="114"/>
      <c r="U12" s="120"/>
      <c r="V12" s="123"/>
      <c r="W12" s="123"/>
      <c r="X12" s="124" t="str">
        <f>IFERROR(INDEX(Metadata!$C$13:$H$18,MATCH(Risks[[#This Row],[Residual Likelihood]],Metadata!$C$13:$C$18,0),MATCH(Risks[[#This Row],[Residual Consequence]],Metadata!$C$13:$H$13,0)),"")</f>
        <v/>
      </c>
      <c r="Y12" s="127"/>
      <c r="Z12" s="127"/>
    </row>
    <row r="13" spans="1:35" s="100" customFormat="1" ht="64.849999999999994" customHeight="1" x14ac:dyDescent="0.5">
      <c r="A13" s="99" t="s">
        <v>68</v>
      </c>
      <c r="B13" s="128"/>
      <c r="C13" s="122"/>
      <c r="D13" s="122"/>
      <c r="E13" s="122"/>
      <c r="F13" s="122"/>
      <c r="G13" s="122"/>
      <c r="H13" s="122"/>
      <c r="I13" s="123"/>
      <c r="J13" s="123"/>
      <c r="K13" s="124" t="str">
        <f>IFERROR(INDEX(Metadata!$C$13:$H$18,MATCH(Risks[[#This Row],[Likelihood]],Metadata!$C$13:$C$18,0),MATCH(Risks[[#This Row],[Consequence ]],Metadata!$C$13:$H$13,0)),"")</f>
        <v/>
      </c>
      <c r="L13" s="125" t="str">
        <f>IFERROR(VLOOKUP(Risks[[#This Row],[Risk Rating]],Metadata!$A$22:$C$25,2,FALSE),"")</f>
        <v/>
      </c>
      <c r="M13" s="125" t="str">
        <f>IFERROR(VLOOKUP(Risks[[#This Row],[Risk Rating]],Metadata!$A$22:$C$25,3,FALSE),"")</f>
        <v/>
      </c>
      <c r="N13" s="126" t="str">
        <f>IF(Risks[[#This Row],[Risk Rating]]="","N/A",IF(OR(Risks[[#This Row],[Risk Rating]]="Medium",Risks[[#This Row],[Risk Rating]]="Extreme",Risks[[#This Row],[Risk Rating]]="High"),"YES","NO"))</f>
        <v>N/A</v>
      </c>
      <c r="O13" s="114"/>
      <c r="P13" s="122"/>
      <c r="Q13" s="114"/>
      <c r="R13" s="119"/>
      <c r="S13" s="119"/>
      <c r="T13" s="114"/>
      <c r="U13" s="120"/>
      <c r="V13" s="123"/>
      <c r="W13" s="123"/>
      <c r="X13" s="124" t="str">
        <f>IFERROR(INDEX(Metadata!$C$13:$H$18,MATCH(Risks[[#This Row],[Residual Likelihood]],Metadata!$C$13:$C$18,0),MATCH(Risks[[#This Row],[Residual Consequence]],Metadata!$C$13:$H$13,0)),"")</f>
        <v/>
      </c>
      <c r="Y13" s="127"/>
      <c r="Z13" s="127"/>
    </row>
    <row r="14" spans="1:35" s="100" customFormat="1" ht="64.849999999999994" customHeight="1" x14ac:dyDescent="0.5">
      <c r="A14" s="99" t="s">
        <v>69</v>
      </c>
      <c r="B14" s="128"/>
      <c r="C14" s="122"/>
      <c r="D14" s="122"/>
      <c r="E14" s="122"/>
      <c r="F14" s="122"/>
      <c r="G14" s="122"/>
      <c r="H14" s="122"/>
      <c r="I14" s="123"/>
      <c r="J14" s="123"/>
      <c r="K14" s="124" t="str">
        <f>IFERROR(INDEX(Metadata!$C$13:$H$18,MATCH(Risks[[#This Row],[Likelihood]],Metadata!$C$13:$C$18,0),MATCH(Risks[[#This Row],[Consequence ]],Metadata!$C$13:$H$13,0)),"")</f>
        <v/>
      </c>
      <c r="L14" s="125" t="str">
        <f>IFERROR(VLOOKUP(Risks[[#This Row],[Risk Rating]],Metadata!$A$22:$C$25,2,FALSE),"")</f>
        <v/>
      </c>
      <c r="M14" s="125" t="str">
        <f>IFERROR(VLOOKUP(Risks[[#This Row],[Risk Rating]],Metadata!$A$22:$C$25,3,FALSE),"")</f>
        <v/>
      </c>
      <c r="N14" s="126" t="str">
        <f>IF(Risks[[#This Row],[Risk Rating]]="","N/A",IF(OR(Risks[[#This Row],[Risk Rating]]="Medium",Risks[[#This Row],[Risk Rating]]="Extreme",Risks[[#This Row],[Risk Rating]]="High"),"YES","NO"))</f>
        <v>N/A</v>
      </c>
      <c r="O14" s="114"/>
      <c r="P14" s="122"/>
      <c r="Q14" s="114"/>
      <c r="R14" s="119"/>
      <c r="S14" s="119"/>
      <c r="T14" s="114"/>
      <c r="U14" s="120"/>
      <c r="V14" s="123"/>
      <c r="W14" s="123"/>
      <c r="X14" s="124" t="str">
        <f>IFERROR(INDEX(Metadata!$C$13:$H$18,MATCH(Risks[[#This Row],[Residual Likelihood]],Metadata!$C$13:$C$18,0),MATCH(Risks[[#This Row],[Residual Consequence]],Metadata!$C$13:$H$13,0)),"")</f>
        <v/>
      </c>
      <c r="Y14" s="127"/>
      <c r="Z14" s="127"/>
    </row>
    <row r="15" spans="1:35" s="100" customFormat="1" ht="64.849999999999994" customHeight="1" x14ac:dyDescent="0.5">
      <c r="A15" s="99" t="s">
        <v>70</v>
      </c>
      <c r="B15" s="128"/>
      <c r="C15" s="122"/>
      <c r="D15" s="122"/>
      <c r="E15" s="122"/>
      <c r="F15" s="122"/>
      <c r="G15" s="122"/>
      <c r="H15" s="122"/>
      <c r="I15" s="123"/>
      <c r="J15" s="123"/>
      <c r="K15" s="124" t="str">
        <f>IFERROR(INDEX(Metadata!$C$13:$H$18,MATCH(Risks[[#This Row],[Likelihood]],Metadata!$C$13:$C$18,0),MATCH(Risks[[#This Row],[Consequence ]],Metadata!$C$13:$H$13,0)),"")</f>
        <v/>
      </c>
      <c r="L15" s="125" t="str">
        <f>IFERROR(VLOOKUP(Risks[[#This Row],[Risk Rating]],Metadata!$A$22:$C$25,2,FALSE),"")</f>
        <v/>
      </c>
      <c r="M15" s="125" t="str">
        <f>IFERROR(VLOOKUP(Risks[[#This Row],[Risk Rating]],Metadata!$A$22:$C$25,3,FALSE),"")</f>
        <v/>
      </c>
      <c r="N15" s="126" t="str">
        <f>IF(Risks[[#This Row],[Risk Rating]]="","N/A",IF(OR(Risks[[#This Row],[Risk Rating]]="Medium",Risks[[#This Row],[Risk Rating]]="Extreme",Risks[[#This Row],[Risk Rating]]="High"),"YES","NO"))</f>
        <v>N/A</v>
      </c>
      <c r="O15" s="114"/>
      <c r="P15" s="122"/>
      <c r="Q15" s="114"/>
      <c r="R15" s="119"/>
      <c r="S15" s="119"/>
      <c r="T15" s="114"/>
      <c r="U15" s="120"/>
      <c r="V15" s="123"/>
      <c r="W15" s="123"/>
      <c r="X15" s="124" t="str">
        <f>IFERROR(INDEX(Metadata!$C$13:$H$18,MATCH(Risks[[#This Row],[Residual Likelihood]],Metadata!$C$13:$C$18,0),MATCH(Risks[[#This Row],[Residual Consequence]],Metadata!$C$13:$H$13,0)),"")</f>
        <v/>
      </c>
      <c r="Y15" s="127"/>
      <c r="Z15" s="127"/>
    </row>
    <row r="16" spans="1:35" s="100" customFormat="1" ht="64.849999999999994" customHeight="1" x14ac:dyDescent="0.5">
      <c r="A16" s="99" t="s">
        <v>71</v>
      </c>
      <c r="B16" s="128"/>
      <c r="C16" s="122"/>
      <c r="D16" s="122"/>
      <c r="E16" s="122"/>
      <c r="F16" s="122"/>
      <c r="G16" s="122"/>
      <c r="H16" s="122"/>
      <c r="I16" s="123"/>
      <c r="J16" s="123"/>
      <c r="K16" s="124" t="str">
        <f>IFERROR(INDEX(Metadata!$C$13:$H$18,MATCH(Risks[[#This Row],[Likelihood]],Metadata!$C$13:$C$18,0),MATCH(Risks[[#This Row],[Consequence ]],Metadata!$C$13:$H$13,0)),"")</f>
        <v/>
      </c>
      <c r="L16" s="125" t="str">
        <f>IFERROR(VLOOKUP(Risks[[#This Row],[Risk Rating]],Metadata!$A$22:$C$25,2,FALSE),"")</f>
        <v/>
      </c>
      <c r="M16" s="125" t="str">
        <f>IFERROR(VLOOKUP(Risks[[#This Row],[Risk Rating]],Metadata!$A$22:$C$25,3,FALSE),"")</f>
        <v/>
      </c>
      <c r="N16" s="126" t="str">
        <f>IF(Risks[[#This Row],[Risk Rating]]="","N/A",IF(OR(Risks[[#This Row],[Risk Rating]]="Medium",Risks[[#This Row],[Risk Rating]]="Extreme",Risks[[#This Row],[Risk Rating]]="High"),"YES","NO"))</f>
        <v>N/A</v>
      </c>
      <c r="O16" s="114"/>
      <c r="P16" s="122"/>
      <c r="Q16" s="114"/>
      <c r="R16" s="119"/>
      <c r="S16" s="119"/>
      <c r="T16" s="114"/>
      <c r="U16" s="120"/>
      <c r="V16" s="123"/>
      <c r="W16" s="123"/>
      <c r="X16" s="124" t="str">
        <f>IFERROR(INDEX(Metadata!$C$13:$H$18,MATCH(Risks[[#This Row],[Residual Likelihood]],Metadata!$C$13:$C$18,0),MATCH(Risks[[#This Row],[Residual Consequence]],Metadata!$C$13:$H$13,0)),"")</f>
        <v/>
      </c>
      <c r="Y16" s="127"/>
      <c r="Z16" s="127"/>
    </row>
    <row r="17" spans="1:26" s="100" customFormat="1" ht="64.849999999999994" customHeight="1" x14ac:dyDescent="0.5">
      <c r="A17" s="99" t="s">
        <v>72</v>
      </c>
      <c r="B17" s="128"/>
      <c r="C17" s="122"/>
      <c r="D17" s="122"/>
      <c r="E17" s="122"/>
      <c r="F17" s="122"/>
      <c r="G17" s="122"/>
      <c r="H17" s="122"/>
      <c r="I17" s="123"/>
      <c r="J17" s="123"/>
      <c r="K17" s="124" t="str">
        <f>IFERROR(INDEX(Metadata!$C$13:$H$18,MATCH(Risks[[#This Row],[Likelihood]],Metadata!$C$13:$C$18,0),MATCH(Risks[[#This Row],[Consequence ]],Metadata!$C$13:$H$13,0)),"")</f>
        <v/>
      </c>
      <c r="L17" s="125" t="str">
        <f>IFERROR(VLOOKUP(Risks[[#This Row],[Risk Rating]],Metadata!$A$22:$C$25,2,FALSE),"")</f>
        <v/>
      </c>
      <c r="M17" s="125" t="str">
        <f>IFERROR(VLOOKUP(Risks[[#This Row],[Risk Rating]],Metadata!$A$22:$C$25,3,FALSE),"")</f>
        <v/>
      </c>
      <c r="N17" s="126" t="str">
        <f>IF(Risks[[#This Row],[Risk Rating]]="","N/A",IF(OR(Risks[[#This Row],[Risk Rating]]="Medium",Risks[[#This Row],[Risk Rating]]="Extreme",Risks[[#This Row],[Risk Rating]]="High"),"YES","NO"))</f>
        <v>N/A</v>
      </c>
      <c r="O17" s="114"/>
      <c r="P17" s="122"/>
      <c r="Q17" s="114"/>
      <c r="R17" s="119"/>
      <c r="S17" s="119"/>
      <c r="T17" s="114"/>
      <c r="U17" s="120"/>
      <c r="V17" s="123"/>
      <c r="W17" s="123"/>
      <c r="X17" s="124" t="str">
        <f>IFERROR(INDEX(Metadata!$C$13:$H$18,MATCH(Risks[[#This Row],[Residual Likelihood]],Metadata!$C$13:$C$18,0),MATCH(Risks[[#This Row],[Residual Consequence]],Metadata!$C$13:$H$13,0)),"")</f>
        <v/>
      </c>
      <c r="Y17" s="127"/>
      <c r="Z17" s="127"/>
    </row>
    <row r="18" spans="1:26" s="100" customFormat="1" ht="64.849999999999994" customHeight="1" x14ac:dyDescent="0.5">
      <c r="A18" s="99" t="s">
        <v>73</v>
      </c>
      <c r="B18" s="128"/>
      <c r="C18" s="122"/>
      <c r="D18" s="122"/>
      <c r="E18" s="122"/>
      <c r="F18" s="122"/>
      <c r="G18" s="122"/>
      <c r="H18" s="122"/>
      <c r="I18" s="123"/>
      <c r="J18" s="123"/>
      <c r="K18" s="124" t="str">
        <f>IFERROR(INDEX(Metadata!$C$13:$H$18,MATCH(Risks[[#This Row],[Likelihood]],Metadata!$C$13:$C$18,0),MATCH(Risks[[#This Row],[Consequence ]],Metadata!$C$13:$H$13,0)),"")</f>
        <v/>
      </c>
      <c r="L18" s="125" t="str">
        <f>IFERROR(VLOOKUP(Risks[[#This Row],[Risk Rating]],Metadata!$A$22:$C$25,2,FALSE),"")</f>
        <v/>
      </c>
      <c r="M18" s="125" t="str">
        <f>IFERROR(VLOOKUP(Risks[[#This Row],[Risk Rating]],Metadata!$A$22:$C$25,3,FALSE),"")</f>
        <v/>
      </c>
      <c r="N18" s="126" t="str">
        <f>IF(Risks[[#This Row],[Risk Rating]]="","N/A",IF(OR(Risks[[#This Row],[Risk Rating]]="Medium",Risks[[#This Row],[Risk Rating]]="Extreme",Risks[[#This Row],[Risk Rating]]="High"),"YES","NO"))</f>
        <v>N/A</v>
      </c>
      <c r="O18" s="114"/>
      <c r="P18" s="122"/>
      <c r="Q18" s="114"/>
      <c r="R18" s="119"/>
      <c r="S18" s="119"/>
      <c r="T18" s="114"/>
      <c r="U18" s="120"/>
      <c r="V18" s="123"/>
      <c r="W18" s="123"/>
      <c r="X18" s="124" t="str">
        <f>IFERROR(INDEX(Metadata!$C$13:$H$18,MATCH(Risks[[#This Row],[Residual Likelihood]],Metadata!$C$13:$C$18,0),MATCH(Risks[[#This Row],[Residual Consequence]],Metadata!$C$13:$H$13,0)),"")</f>
        <v/>
      </c>
      <c r="Y18" s="127"/>
      <c r="Z18" s="127"/>
    </row>
    <row r="19" spans="1:26" s="100" customFormat="1" ht="64.849999999999994" customHeight="1" x14ac:dyDescent="0.5">
      <c r="A19" s="99" t="s">
        <v>74</v>
      </c>
      <c r="B19" s="128"/>
      <c r="C19" s="122"/>
      <c r="D19" s="122"/>
      <c r="E19" s="122"/>
      <c r="F19" s="122"/>
      <c r="G19" s="122"/>
      <c r="H19" s="122"/>
      <c r="I19" s="123"/>
      <c r="J19" s="123"/>
      <c r="K19" s="124" t="str">
        <f>IFERROR(INDEX(Metadata!$C$13:$H$18,MATCH(Risks[[#This Row],[Likelihood]],Metadata!$C$13:$C$18,0),MATCH(Risks[[#This Row],[Consequence ]],Metadata!$C$13:$H$13,0)),"")</f>
        <v/>
      </c>
      <c r="L19" s="125" t="str">
        <f>IFERROR(VLOOKUP(Risks[[#This Row],[Risk Rating]],Metadata!$A$22:$C$25,2,FALSE),"")</f>
        <v/>
      </c>
      <c r="M19" s="125" t="str">
        <f>IFERROR(VLOOKUP(Risks[[#This Row],[Risk Rating]],Metadata!$A$22:$C$25,3,FALSE),"")</f>
        <v/>
      </c>
      <c r="N19" s="126" t="str">
        <f>IF(Risks[[#This Row],[Risk Rating]]="","N/A",IF(OR(Risks[[#This Row],[Risk Rating]]="Medium",Risks[[#This Row],[Risk Rating]]="Extreme",Risks[[#This Row],[Risk Rating]]="High"),"YES","NO"))</f>
        <v>N/A</v>
      </c>
      <c r="O19" s="114"/>
      <c r="P19" s="122"/>
      <c r="Q19" s="114"/>
      <c r="R19" s="119"/>
      <c r="S19" s="119"/>
      <c r="T19" s="114"/>
      <c r="U19" s="120"/>
      <c r="V19" s="123"/>
      <c r="W19" s="123"/>
      <c r="X19" s="124" t="str">
        <f>IFERROR(INDEX(Metadata!$C$13:$H$18,MATCH(Risks[[#This Row],[Residual Likelihood]],Metadata!$C$13:$C$18,0),MATCH(Risks[[#This Row],[Residual Consequence]],Metadata!$C$13:$H$13,0)),"")</f>
        <v/>
      </c>
      <c r="Y19" s="127"/>
      <c r="Z19" s="127"/>
    </row>
    <row r="20" spans="1:26" s="100" customFormat="1" ht="64.849999999999994" customHeight="1" x14ac:dyDescent="0.5">
      <c r="A20" s="99" t="s">
        <v>75</v>
      </c>
      <c r="B20" s="128"/>
      <c r="C20" s="122"/>
      <c r="D20" s="122"/>
      <c r="E20" s="122"/>
      <c r="F20" s="122"/>
      <c r="G20" s="122"/>
      <c r="H20" s="122"/>
      <c r="I20" s="123"/>
      <c r="J20" s="123"/>
      <c r="K20" s="124" t="str">
        <f>IFERROR(INDEX(Metadata!$C$13:$H$18,MATCH(Risks[[#This Row],[Likelihood]],Metadata!$C$13:$C$18,0),MATCH(Risks[[#This Row],[Consequence ]],Metadata!$C$13:$H$13,0)),"")</f>
        <v/>
      </c>
      <c r="L20" s="125" t="str">
        <f>IFERROR(VLOOKUP(Risks[[#This Row],[Risk Rating]],Metadata!$A$22:$C$25,2,FALSE),"")</f>
        <v/>
      </c>
      <c r="M20" s="125" t="str">
        <f>IFERROR(VLOOKUP(Risks[[#This Row],[Risk Rating]],Metadata!$A$22:$C$25,3,FALSE),"")</f>
        <v/>
      </c>
      <c r="N20" s="126" t="str">
        <f>IF(Risks[[#This Row],[Risk Rating]]="","N/A",IF(OR(Risks[[#This Row],[Risk Rating]]="Medium",Risks[[#This Row],[Risk Rating]]="Extreme",Risks[[#This Row],[Risk Rating]]="High"),"YES","NO"))</f>
        <v>N/A</v>
      </c>
      <c r="O20" s="114"/>
      <c r="P20" s="122"/>
      <c r="Q20" s="114"/>
      <c r="R20" s="119"/>
      <c r="S20" s="119"/>
      <c r="T20" s="114"/>
      <c r="U20" s="120"/>
      <c r="V20" s="123"/>
      <c r="W20" s="123"/>
      <c r="X20" s="124" t="str">
        <f>IFERROR(INDEX(Metadata!$C$13:$H$18,MATCH(Risks[[#This Row],[Residual Likelihood]],Metadata!$C$13:$C$18,0),MATCH(Risks[[#This Row],[Residual Consequence]],Metadata!$C$13:$H$13,0)),"")</f>
        <v/>
      </c>
      <c r="Y20" s="127"/>
      <c r="Z20" s="127"/>
    </row>
    <row r="21" spans="1:26" s="100" customFormat="1" ht="64.849999999999994" customHeight="1" x14ac:dyDescent="0.5">
      <c r="A21" s="99" t="s">
        <v>76</v>
      </c>
      <c r="B21" s="128"/>
      <c r="C21" s="122"/>
      <c r="D21" s="122"/>
      <c r="E21" s="122"/>
      <c r="F21" s="122"/>
      <c r="G21" s="122"/>
      <c r="H21" s="122"/>
      <c r="I21" s="123"/>
      <c r="J21" s="123"/>
      <c r="K21" s="124" t="str">
        <f>IFERROR(INDEX(Metadata!$C$13:$H$18,MATCH(Risks[[#This Row],[Likelihood]],Metadata!$C$13:$C$18,0),MATCH(Risks[[#This Row],[Consequence ]],Metadata!$C$13:$H$13,0)),"")</f>
        <v/>
      </c>
      <c r="L21" s="125" t="str">
        <f>IFERROR(VLOOKUP(Risks[[#This Row],[Risk Rating]],Metadata!$A$22:$C$25,2,FALSE),"")</f>
        <v/>
      </c>
      <c r="M21" s="125" t="str">
        <f>IFERROR(VLOOKUP(Risks[[#This Row],[Risk Rating]],Metadata!$A$22:$C$25,3,FALSE),"")</f>
        <v/>
      </c>
      <c r="N21" s="126" t="str">
        <f>IF(Risks[[#This Row],[Risk Rating]]="","N/A",IF(OR(Risks[[#This Row],[Risk Rating]]="Medium",Risks[[#This Row],[Risk Rating]]="Extreme",Risks[[#This Row],[Risk Rating]]="High"),"YES","NO"))</f>
        <v>N/A</v>
      </c>
      <c r="O21" s="114"/>
      <c r="P21" s="122"/>
      <c r="Q21" s="114"/>
      <c r="R21" s="119"/>
      <c r="S21" s="119"/>
      <c r="T21" s="114"/>
      <c r="U21" s="120"/>
      <c r="V21" s="123"/>
      <c r="W21" s="123"/>
      <c r="X21" s="124" t="str">
        <f>IFERROR(INDEX(Metadata!$C$13:$H$18,MATCH(Risks[[#This Row],[Residual Likelihood]],Metadata!$C$13:$C$18,0),MATCH(Risks[[#This Row],[Residual Consequence]],Metadata!$C$13:$H$13,0)),"")</f>
        <v/>
      </c>
      <c r="Y21" s="127"/>
      <c r="Z21" s="127"/>
    </row>
    <row r="22" spans="1:26" s="100" customFormat="1" ht="64.849999999999994" customHeight="1" x14ac:dyDescent="0.5">
      <c r="A22" s="99" t="s">
        <v>77</v>
      </c>
      <c r="B22" s="128"/>
      <c r="C22" s="122"/>
      <c r="D22" s="122"/>
      <c r="E22" s="122"/>
      <c r="F22" s="122"/>
      <c r="G22" s="122"/>
      <c r="H22" s="122"/>
      <c r="I22" s="123"/>
      <c r="J22" s="123"/>
      <c r="K22" s="124" t="str">
        <f>IFERROR(INDEX(Metadata!$C$13:$H$18,MATCH(Risks[[#This Row],[Likelihood]],Metadata!$C$13:$C$18,0),MATCH(Risks[[#This Row],[Consequence ]],Metadata!$C$13:$H$13,0)),"")</f>
        <v/>
      </c>
      <c r="L22" s="125" t="str">
        <f>IFERROR(VLOOKUP(Risks[[#This Row],[Risk Rating]],Metadata!$A$22:$C$25,2,FALSE),"")</f>
        <v/>
      </c>
      <c r="M22" s="125" t="str">
        <f>IFERROR(VLOOKUP(Risks[[#This Row],[Risk Rating]],Metadata!$A$22:$C$25,3,FALSE),"")</f>
        <v/>
      </c>
      <c r="N22" s="126" t="str">
        <f>IF(Risks[[#This Row],[Risk Rating]]="","N/A",IF(OR(Risks[[#This Row],[Risk Rating]]="Medium",Risks[[#This Row],[Risk Rating]]="Extreme",Risks[[#This Row],[Risk Rating]]="High"),"YES","NO"))</f>
        <v>N/A</v>
      </c>
      <c r="O22" s="114"/>
      <c r="P22" s="122"/>
      <c r="Q22" s="114"/>
      <c r="R22" s="119"/>
      <c r="S22" s="119"/>
      <c r="T22" s="114"/>
      <c r="U22" s="120"/>
      <c r="V22" s="123"/>
      <c r="W22" s="123"/>
      <c r="X22" s="124" t="str">
        <f>IFERROR(INDEX(Metadata!$C$13:$H$18,MATCH(Risks[[#This Row],[Residual Likelihood]],Metadata!$C$13:$C$18,0),MATCH(Risks[[#This Row],[Residual Consequence]],Metadata!$C$13:$H$13,0)),"")</f>
        <v/>
      </c>
      <c r="Y22" s="127"/>
      <c r="Z22" s="127"/>
    </row>
    <row r="23" spans="1:26" s="100" customFormat="1" ht="64.849999999999994" customHeight="1" x14ac:dyDescent="0.5">
      <c r="A23" s="99" t="s">
        <v>78</v>
      </c>
      <c r="B23" s="128"/>
      <c r="C23" s="122"/>
      <c r="D23" s="122"/>
      <c r="E23" s="122"/>
      <c r="F23" s="122"/>
      <c r="G23" s="122"/>
      <c r="H23" s="122"/>
      <c r="I23" s="123"/>
      <c r="J23" s="123"/>
      <c r="K23" s="124" t="str">
        <f>IFERROR(INDEX(Metadata!$C$13:$H$18,MATCH(Risks[[#This Row],[Likelihood]],Metadata!$C$13:$C$18,0),MATCH(Risks[[#This Row],[Consequence ]],Metadata!$C$13:$H$13,0)),"")</f>
        <v/>
      </c>
      <c r="L23" s="125" t="str">
        <f>IFERROR(VLOOKUP(Risks[[#This Row],[Risk Rating]],Metadata!$A$22:$C$25,2,FALSE),"")</f>
        <v/>
      </c>
      <c r="M23" s="125" t="str">
        <f>IFERROR(VLOOKUP(Risks[[#This Row],[Risk Rating]],Metadata!$A$22:$C$25,3,FALSE),"")</f>
        <v/>
      </c>
      <c r="N23" s="126" t="str">
        <f>IF(Risks[[#This Row],[Risk Rating]]="","N/A",IF(OR(Risks[[#This Row],[Risk Rating]]="Medium",Risks[[#This Row],[Risk Rating]]="Extreme",Risks[[#This Row],[Risk Rating]]="High"),"YES","NO"))</f>
        <v>N/A</v>
      </c>
      <c r="O23" s="114"/>
      <c r="P23" s="122"/>
      <c r="Q23" s="114"/>
      <c r="R23" s="119"/>
      <c r="S23" s="119"/>
      <c r="T23" s="114"/>
      <c r="U23" s="120"/>
      <c r="V23" s="123"/>
      <c r="W23" s="123"/>
      <c r="X23" s="124" t="str">
        <f>IFERROR(INDEX(Metadata!$C$13:$H$18,MATCH(Risks[[#This Row],[Residual Likelihood]],Metadata!$C$13:$C$18,0),MATCH(Risks[[#This Row],[Residual Consequence]],Metadata!$C$13:$H$13,0)),"")</f>
        <v/>
      </c>
      <c r="Y23" s="127"/>
      <c r="Z23" s="127"/>
    </row>
    <row r="24" spans="1:26" s="100" customFormat="1" ht="64.849999999999994" customHeight="1" x14ac:dyDescent="0.5">
      <c r="A24" s="99" t="s">
        <v>79</v>
      </c>
      <c r="B24" s="128"/>
      <c r="C24" s="122"/>
      <c r="D24" s="122"/>
      <c r="E24" s="122"/>
      <c r="F24" s="122"/>
      <c r="G24" s="122"/>
      <c r="H24" s="122"/>
      <c r="I24" s="123"/>
      <c r="J24" s="123"/>
      <c r="K24" s="124" t="str">
        <f>IFERROR(INDEX(Metadata!$C$13:$H$18,MATCH(Risks[[#This Row],[Likelihood]],Metadata!$C$13:$C$18,0),MATCH(Risks[[#This Row],[Consequence ]],Metadata!$C$13:$H$13,0)),"")</f>
        <v/>
      </c>
      <c r="L24" s="125" t="str">
        <f>IFERROR(VLOOKUP(Risks[[#This Row],[Risk Rating]],Metadata!$A$22:$C$25,2,FALSE),"")</f>
        <v/>
      </c>
      <c r="M24" s="125" t="str">
        <f>IFERROR(VLOOKUP(Risks[[#This Row],[Risk Rating]],Metadata!$A$22:$C$25,3,FALSE),"")</f>
        <v/>
      </c>
      <c r="N24" s="126" t="str">
        <f>IF(Risks[[#This Row],[Risk Rating]]="","N/A",IF(OR(Risks[[#This Row],[Risk Rating]]="Medium",Risks[[#This Row],[Risk Rating]]="Extreme",Risks[[#This Row],[Risk Rating]]="High"),"YES","NO"))</f>
        <v>N/A</v>
      </c>
      <c r="O24" s="114"/>
      <c r="P24" s="122"/>
      <c r="Q24" s="114"/>
      <c r="R24" s="119"/>
      <c r="S24" s="119"/>
      <c r="T24" s="114"/>
      <c r="U24" s="120"/>
      <c r="V24" s="123"/>
      <c r="W24" s="123"/>
      <c r="X24" s="124" t="str">
        <f>IFERROR(INDEX(Metadata!$C$13:$H$18,MATCH(Risks[[#This Row],[Residual Likelihood]],Metadata!$C$13:$C$18,0),MATCH(Risks[[#This Row],[Residual Consequence]],Metadata!$C$13:$H$13,0)),"")</f>
        <v/>
      </c>
      <c r="Y24" s="127"/>
      <c r="Z24" s="127"/>
    </row>
    <row r="25" spans="1:26" s="100" customFormat="1" ht="64.849999999999994" customHeight="1" x14ac:dyDescent="0.5">
      <c r="A25" s="99" t="s">
        <v>80</v>
      </c>
      <c r="B25" s="128"/>
      <c r="C25" s="122"/>
      <c r="D25" s="122"/>
      <c r="E25" s="122"/>
      <c r="F25" s="122"/>
      <c r="G25" s="122"/>
      <c r="H25" s="122"/>
      <c r="I25" s="123"/>
      <c r="J25" s="123"/>
      <c r="K25" s="124" t="str">
        <f>IFERROR(INDEX(Metadata!$C$13:$H$18,MATCH(Risks[[#This Row],[Likelihood]],Metadata!$C$13:$C$18,0),MATCH(Risks[[#This Row],[Consequence ]],Metadata!$C$13:$H$13,0)),"")</f>
        <v/>
      </c>
      <c r="L25" s="125" t="str">
        <f>IFERROR(VLOOKUP(Risks[[#This Row],[Risk Rating]],Metadata!$A$22:$C$25,2,FALSE),"")</f>
        <v/>
      </c>
      <c r="M25" s="125" t="str">
        <f>IFERROR(VLOOKUP(Risks[[#This Row],[Risk Rating]],Metadata!$A$22:$C$25,3,FALSE),"")</f>
        <v/>
      </c>
      <c r="N25" s="126" t="str">
        <f>IF(Risks[[#This Row],[Risk Rating]]="","N/A",IF(OR(Risks[[#This Row],[Risk Rating]]="Medium",Risks[[#This Row],[Risk Rating]]="Extreme",Risks[[#This Row],[Risk Rating]]="High"),"YES","NO"))</f>
        <v>N/A</v>
      </c>
      <c r="O25" s="114"/>
      <c r="P25" s="122"/>
      <c r="Q25" s="114"/>
      <c r="R25" s="119"/>
      <c r="S25" s="119"/>
      <c r="T25" s="114"/>
      <c r="U25" s="120"/>
      <c r="V25" s="123"/>
      <c r="W25" s="123"/>
      <c r="X25" s="124" t="str">
        <f>IFERROR(INDEX(Metadata!$C$13:$H$18,MATCH(Risks[[#This Row],[Residual Likelihood]],Metadata!$C$13:$C$18,0),MATCH(Risks[[#This Row],[Residual Consequence]],Metadata!$C$13:$H$13,0)),"")</f>
        <v/>
      </c>
      <c r="Y25" s="127"/>
      <c r="Z25" s="127"/>
    </row>
    <row r="26" spans="1:26" s="100" customFormat="1" ht="64.849999999999994" customHeight="1" x14ac:dyDescent="0.5">
      <c r="A26" s="99" t="s">
        <v>81</v>
      </c>
      <c r="B26" s="128"/>
      <c r="C26" s="122"/>
      <c r="D26" s="122"/>
      <c r="E26" s="122"/>
      <c r="F26" s="122"/>
      <c r="G26" s="122"/>
      <c r="H26" s="122"/>
      <c r="I26" s="123"/>
      <c r="J26" s="123"/>
      <c r="K26" s="124" t="str">
        <f>IFERROR(INDEX(Metadata!$C$13:$H$18,MATCH(Risks[[#This Row],[Likelihood]],Metadata!$C$13:$C$18,0),MATCH(Risks[[#This Row],[Consequence ]],Metadata!$C$13:$H$13,0)),"")</f>
        <v/>
      </c>
      <c r="L26" s="125" t="str">
        <f>IFERROR(VLOOKUP(Risks[[#This Row],[Risk Rating]],Metadata!$A$22:$C$25,2,FALSE),"")</f>
        <v/>
      </c>
      <c r="M26" s="125" t="str">
        <f>IFERROR(VLOOKUP(Risks[[#This Row],[Risk Rating]],Metadata!$A$22:$C$25,3,FALSE),"")</f>
        <v/>
      </c>
      <c r="N26" s="126" t="str">
        <f>IF(Risks[[#This Row],[Risk Rating]]="","N/A",IF(OR(Risks[[#This Row],[Risk Rating]]="Medium",Risks[[#This Row],[Risk Rating]]="Extreme",Risks[[#This Row],[Risk Rating]]="High"),"YES","NO"))</f>
        <v>N/A</v>
      </c>
      <c r="O26" s="114"/>
      <c r="P26" s="122"/>
      <c r="Q26" s="114"/>
      <c r="R26" s="119"/>
      <c r="S26" s="119"/>
      <c r="T26" s="114"/>
      <c r="U26" s="120"/>
      <c r="V26" s="123"/>
      <c r="W26" s="123"/>
      <c r="X26" s="124" t="str">
        <f>IFERROR(INDEX(Metadata!$C$13:$H$18,MATCH(Risks[[#This Row],[Residual Likelihood]],Metadata!$C$13:$C$18,0),MATCH(Risks[[#This Row],[Residual Consequence]],Metadata!$C$13:$H$13,0)),"")</f>
        <v/>
      </c>
      <c r="Y26" s="127"/>
      <c r="Z26" s="127"/>
    </row>
    <row r="27" spans="1:26" s="100" customFormat="1" ht="64.849999999999994" customHeight="1" x14ac:dyDescent="0.5">
      <c r="A27" s="99" t="s">
        <v>82</v>
      </c>
      <c r="B27" s="128"/>
      <c r="C27" s="122"/>
      <c r="D27" s="122"/>
      <c r="E27" s="122"/>
      <c r="F27" s="122"/>
      <c r="G27" s="122"/>
      <c r="H27" s="122"/>
      <c r="I27" s="123"/>
      <c r="J27" s="123"/>
      <c r="K27" s="124" t="str">
        <f>IFERROR(INDEX(Metadata!$C$13:$H$18,MATCH(Risks[[#This Row],[Likelihood]],Metadata!$C$13:$C$18,0),MATCH(Risks[[#This Row],[Consequence ]],Metadata!$C$13:$H$13,0)),"")</f>
        <v/>
      </c>
      <c r="L27" s="125" t="str">
        <f>IFERROR(VLOOKUP(Risks[[#This Row],[Risk Rating]],Metadata!$A$22:$C$25,2,FALSE),"")</f>
        <v/>
      </c>
      <c r="M27" s="125" t="str">
        <f>IFERROR(VLOOKUP(Risks[[#This Row],[Risk Rating]],Metadata!$A$22:$C$25,3,FALSE),"")</f>
        <v/>
      </c>
      <c r="N27" s="126" t="str">
        <f>IF(Risks[[#This Row],[Risk Rating]]="","N/A",IF(OR(Risks[[#This Row],[Risk Rating]]="Medium",Risks[[#This Row],[Risk Rating]]="Extreme",Risks[[#This Row],[Risk Rating]]="High"),"YES","NO"))</f>
        <v>N/A</v>
      </c>
      <c r="O27" s="114"/>
      <c r="P27" s="122"/>
      <c r="Q27" s="114"/>
      <c r="R27" s="119"/>
      <c r="S27" s="119"/>
      <c r="T27" s="114"/>
      <c r="U27" s="120"/>
      <c r="V27" s="123"/>
      <c r="W27" s="123"/>
      <c r="X27" s="124" t="str">
        <f>IFERROR(INDEX(Metadata!$C$13:$H$18,MATCH(Risks[[#This Row],[Residual Likelihood]],Metadata!$C$13:$C$18,0),MATCH(Risks[[#This Row],[Residual Consequence]],Metadata!$C$13:$H$13,0)),"")</f>
        <v/>
      </c>
      <c r="Y27" s="127"/>
      <c r="Z27" s="127"/>
    </row>
    <row r="28" spans="1:26" s="100" customFormat="1" ht="64.849999999999994" customHeight="1" x14ac:dyDescent="0.5">
      <c r="A28" s="99" t="s">
        <v>83</v>
      </c>
      <c r="B28" s="128"/>
      <c r="C28" s="122"/>
      <c r="D28" s="122"/>
      <c r="E28" s="122"/>
      <c r="F28" s="122"/>
      <c r="G28" s="122"/>
      <c r="H28" s="122"/>
      <c r="I28" s="123"/>
      <c r="J28" s="123"/>
      <c r="K28" s="124" t="str">
        <f>IFERROR(INDEX(Metadata!$C$13:$H$18,MATCH(Risks[[#This Row],[Likelihood]],Metadata!$C$13:$C$18,0),MATCH(Risks[[#This Row],[Consequence ]],Metadata!$C$13:$H$13,0)),"")</f>
        <v/>
      </c>
      <c r="L28" s="125" t="str">
        <f>IFERROR(VLOOKUP(Risks[[#This Row],[Risk Rating]],Metadata!$A$22:$C$25,2,FALSE),"")</f>
        <v/>
      </c>
      <c r="M28" s="125" t="str">
        <f>IFERROR(VLOOKUP(Risks[[#This Row],[Risk Rating]],Metadata!$A$22:$C$25,3,FALSE),"")</f>
        <v/>
      </c>
      <c r="N28" s="126" t="str">
        <f>IF(Risks[[#This Row],[Risk Rating]]="","N/A",IF(OR(Risks[[#This Row],[Risk Rating]]="Medium",Risks[[#This Row],[Risk Rating]]="Extreme",Risks[[#This Row],[Risk Rating]]="High"),"YES","NO"))</f>
        <v>N/A</v>
      </c>
      <c r="O28" s="114"/>
      <c r="P28" s="122"/>
      <c r="Q28" s="114"/>
      <c r="R28" s="119"/>
      <c r="S28" s="119"/>
      <c r="T28" s="114"/>
      <c r="U28" s="120"/>
      <c r="V28" s="123"/>
      <c r="W28" s="123"/>
      <c r="X28" s="124" t="str">
        <f>IFERROR(INDEX(Metadata!$C$13:$H$18,MATCH(Risks[[#This Row],[Residual Likelihood]],Metadata!$C$13:$C$18,0),MATCH(Risks[[#This Row],[Residual Consequence]],Metadata!$C$13:$H$13,0)),"")</f>
        <v/>
      </c>
      <c r="Y28" s="127"/>
      <c r="Z28" s="127"/>
    </row>
    <row r="29" spans="1:26" s="100" customFormat="1" ht="64.849999999999994" customHeight="1" x14ac:dyDescent="0.5">
      <c r="A29" s="99" t="s">
        <v>84</v>
      </c>
      <c r="B29" s="128"/>
      <c r="C29" s="122"/>
      <c r="D29" s="122"/>
      <c r="E29" s="122"/>
      <c r="F29" s="122"/>
      <c r="G29" s="122"/>
      <c r="H29" s="122"/>
      <c r="I29" s="123"/>
      <c r="J29" s="123"/>
      <c r="K29" s="124" t="str">
        <f>IFERROR(INDEX(Metadata!$C$13:$H$18,MATCH(Risks[[#This Row],[Likelihood]],Metadata!$C$13:$C$18,0),MATCH(Risks[[#This Row],[Consequence ]],Metadata!$C$13:$H$13,0)),"")</f>
        <v/>
      </c>
      <c r="L29" s="125" t="str">
        <f>IFERROR(VLOOKUP(Risks[[#This Row],[Risk Rating]],Metadata!$A$22:$C$25,2,FALSE),"")</f>
        <v/>
      </c>
      <c r="M29" s="125" t="str">
        <f>IFERROR(VLOOKUP(Risks[[#This Row],[Risk Rating]],Metadata!$A$22:$C$25,3,FALSE),"")</f>
        <v/>
      </c>
      <c r="N29" s="126" t="str">
        <f>IF(Risks[[#This Row],[Risk Rating]]="","N/A",IF(OR(Risks[[#This Row],[Risk Rating]]="Medium",Risks[[#This Row],[Risk Rating]]="Extreme",Risks[[#This Row],[Risk Rating]]="High"),"YES","NO"))</f>
        <v>N/A</v>
      </c>
      <c r="O29" s="114"/>
      <c r="P29" s="122"/>
      <c r="Q29" s="114"/>
      <c r="R29" s="119"/>
      <c r="S29" s="119"/>
      <c r="T29" s="114"/>
      <c r="U29" s="120"/>
      <c r="V29" s="123"/>
      <c r="W29" s="123"/>
      <c r="X29" s="124" t="str">
        <f>IFERROR(INDEX(Metadata!$C$13:$H$18,MATCH(Risks[[#This Row],[Residual Likelihood]],Metadata!$C$13:$C$18,0),MATCH(Risks[[#This Row],[Residual Consequence]],Metadata!$C$13:$H$13,0)),"")</f>
        <v/>
      </c>
      <c r="Y29" s="127"/>
      <c r="Z29" s="127"/>
    </row>
    <row r="30" spans="1:26" s="100" customFormat="1" ht="64.849999999999994" customHeight="1" x14ac:dyDescent="0.5">
      <c r="A30" s="99" t="s">
        <v>85</v>
      </c>
      <c r="B30" s="128"/>
      <c r="C30" s="122"/>
      <c r="D30" s="122"/>
      <c r="E30" s="122"/>
      <c r="F30" s="122"/>
      <c r="G30" s="122"/>
      <c r="H30" s="122"/>
      <c r="I30" s="123"/>
      <c r="J30" s="123"/>
      <c r="K30" s="124" t="str">
        <f>IFERROR(INDEX(Metadata!$C$13:$H$18,MATCH(Risks[[#This Row],[Likelihood]],Metadata!$C$13:$C$18,0),MATCH(Risks[[#This Row],[Consequence ]],Metadata!$C$13:$H$13,0)),"")</f>
        <v/>
      </c>
      <c r="L30" s="125" t="str">
        <f>IFERROR(VLOOKUP(Risks[[#This Row],[Risk Rating]],Metadata!$A$22:$C$25,2,FALSE),"")</f>
        <v/>
      </c>
      <c r="M30" s="125" t="str">
        <f>IFERROR(VLOOKUP(Risks[[#This Row],[Risk Rating]],Metadata!$A$22:$C$25,3,FALSE),"")</f>
        <v/>
      </c>
      <c r="N30" s="126" t="str">
        <f>IF(Risks[[#This Row],[Risk Rating]]="","N/A",IF(OR(Risks[[#This Row],[Risk Rating]]="Medium",Risks[[#This Row],[Risk Rating]]="Extreme",Risks[[#This Row],[Risk Rating]]="High"),"YES","NO"))</f>
        <v>N/A</v>
      </c>
      <c r="O30" s="114"/>
      <c r="P30" s="122"/>
      <c r="Q30" s="114"/>
      <c r="R30" s="119"/>
      <c r="S30" s="119"/>
      <c r="T30" s="114"/>
      <c r="U30" s="120"/>
      <c r="V30" s="123"/>
      <c r="W30" s="123"/>
      <c r="X30" s="124" t="str">
        <f>IFERROR(INDEX(Metadata!$C$13:$H$18,MATCH(Risks[[#This Row],[Residual Likelihood]],Metadata!$C$13:$C$18,0),MATCH(Risks[[#This Row],[Residual Consequence]],Metadata!$C$13:$H$13,0)),"")</f>
        <v/>
      </c>
      <c r="Y30" s="127"/>
      <c r="Z30" s="127"/>
    </row>
    <row r="31" spans="1:26" s="100" customFormat="1" ht="64.849999999999994" customHeight="1" x14ac:dyDescent="0.5">
      <c r="A31" s="99" t="s">
        <v>86</v>
      </c>
      <c r="B31" s="128"/>
      <c r="C31" s="122"/>
      <c r="D31" s="122"/>
      <c r="E31" s="122"/>
      <c r="F31" s="122"/>
      <c r="G31" s="122"/>
      <c r="H31" s="122"/>
      <c r="I31" s="123"/>
      <c r="J31" s="123"/>
      <c r="K31" s="124" t="str">
        <f>IFERROR(INDEX(Metadata!$C$13:$H$18,MATCH(Risks[[#This Row],[Likelihood]],Metadata!$C$13:$C$18,0),MATCH(Risks[[#This Row],[Consequence ]],Metadata!$C$13:$H$13,0)),"")</f>
        <v/>
      </c>
      <c r="L31" s="125" t="str">
        <f>IFERROR(VLOOKUP(Risks[[#This Row],[Risk Rating]],Metadata!$A$22:$C$25,2,FALSE),"")</f>
        <v/>
      </c>
      <c r="M31" s="125" t="str">
        <f>IFERROR(VLOOKUP(Risks[[#This Row],[Risk Rating]],Metadata!$A$22:$C$25,3,FALSE),"")</f>
        <v/>
      </c>
      <c r="N31" s="126" t="str">
        <f>IF(Risks[[#This Row],[Risk Rating]]="","N/A",IF(OR(Risks[[#This Row],[Risk Rating]]="Medium",Risks[[#This Row],[Risk Rating]]="Extreme",Risks[[#This Row],[Risk Rating]]="High"),"YES","NO"))</f>
        <v>N/A</v>
      </c>
      <c r="O31" s="114"/>
      <c r="P31" s="122"/>
      <c r="Q31" s="114"/>
      <c r="R31" s="119"/>
      <c r="S31" s="119"/>
      <c r="T31" s="114"/>
      <c r="U31" s="120"/>
      <c r="V31" s="123"/>
      <c r="W31" s="123"/>
      <c r="X31" s="124" t="str">
        <f>IFERROR(INDEX(Metadata!$C$13:$H$18,MATCH(Risks[[#This Row],[Residual Likelihood]],Metadata!$C$13:$C$18,0),MATCH(Risks[[#This Row],[Residual Consequence]],Metadata!$C$13:$H$13,0)),"")</f>
        <v/>
      </c>
      <c r="Y31" s="127"/>
      <c r="Z31" s="127"/>
    </row>
    <row r="32" spans="1:26" s="100" customFormat="1" ht="64.849999999999994" customHeight="1" x14ac:dyDescent="0.5">
      <c r="A32" s="99" t="s">
        <v>87</v>
      </c>
      <c r="B32" s="128"/>
      <c r="C32" s="122"/>
      <c r="D32" s="122"/>
      <c r="E32" s="122"/>
      <c r="F32" s="122"/>
      <c r="G32" s="122"/>
      <c r="H32" s="122"/>
      <c r="I32" s="123"/>
      <c r="J32" s="123"/>
      <c r="K32" s="124" t="str">
        <f>IFERROR(INDEX(Metadata!$C$13:$H$18,MATCH(Risks[[#This Row],[Likelihood]],Metadata!$C$13:$C$18,0),MATCH(Risks[[#This Row],[Consequence ]],Metadata!$C$13:$H$13,0)),"")</f>
        <v/>
      </c>
      <c r="L32" s="125" t="str">
        <f>IFERROR(VLOOKUP(Risks[[#This Row],[Risk Rating]],Metadata!$A$22:$C$25,2,FALSE),"")</f>
        <v/>
      </c>
      <c r="M32" s="125" t="str">
        <f>IFERROR(VLOOKUP(Risks[[#This Row],[Risk Rating]],Metadata!$A$22:$C$25,3,FALSE),"")</f>
        <v/>
      </c>
      <c r="N32" s="126" t="str">
        <f>IF(Risks[[#This Row],[Risk Rating]]="","N/A",IF(OR(Risks[[#This Row],[Risk Rating]]="Medium",Risks[[#This Row],[Risk Rating]]="Extreme",Risks[[#This Row],[Risk Rating]]="High"),"YES","NO"))</f>
        <v>N/A</v>
      </c>
      <c r="O32" s="114"/>
      <c r="P32" s="122"/>
      <c r="Q32" s="114"/>
      <c r="R32" s="119"/>
      <c r="S32" s="119"/>
      <c r="T32" s="114"/>
      <c r="U32" s="120"/>
      <c r="V32" s="123"/>
      <c r="W32" s="123"/>
      <c r="X32" s="124" t="str">
        <f>IFERROR(INDEX(Metadata!$C$13:$H$18,MATCH(Risks[[#This Row],[Residual Likelihood]],Metadata!$C$13:$C$18,0),MATCH(Risks[[#This Row],[Residual Consequence]],Metadata!$C$13:$H$13,0)),"")</f>
        <v/>
      </c>
      <c r="Y32" s="127"/>
      <c r="Z32" s="127"/>
    </row>
    <row r="33" spans="1:26" s="100" customFormat="1" ht="64.849999999999994" customHeight="1" x14ac:dyDescent="0.5">
      <c r="A33" s="99" t="s">
        <v>88</v>
      </c>
      <c r="B33" s="128"/>
      <c r="C33" s="122"/>
      <c r="D33" s="122"/>
      <c r="E33" s="122"/>
      <c r="F33" s="122"/>
      <c r="G33" s="122"/>
      <c r="H33" s="122"/>
      <c r="I33" s="123"/>
      <c r="J33" s="123"/>
      <c r="K33" s="124" t="str">
        <f>IFERROR(INDEX(Metadata!$C$13:$H$18,MATCH(Risks[[#This Row],[Likelihood]],Metadata!$C$13:$C$18,0),MATCH(Risks[[#This Row],[Consequence ]],Metadata!$C$13:$H$13,0)),"")</f>
        <v/>
      </c>
      <c r="L33" s="125" t="str">
        <f>IFERROR(VLOOKUP(Risks[[#This Row],[Risk Rating]],Metadata!$A$22:$C$25,2,FALSE),"")</f>
        <v/>
      </c>
      <c r="M33" s="125" t="str">
        <f>IFERROR(VLOOKUP(Risks[[#This Row],[Risk Rating]],Metadata!$A$22:$C$25,3,FALSE),"")</f>
        <v/>
      </c>
      <c r="N33" s="126" t="str">
        <f>IF(Risks[[#This Row],[Risk Rating]]="","N/A",IF(OR(Risks[[#This Row],[Risk Rating]]="Medium",Risks[[#This Row],[Risk Rating]]="Extreme",Risks[[#This Row],[Risk Rating]]="High"),"YES","NO"))</f>
        <v>N/A</v>
      </c>
      <c r="O33" s="114"/>
      <c r="P33" s="122"/>
      <c r="Q33" s="114"/>
      <c r="R33" s="119"/>
      <c r="S33" s="119"/>
      <c r="T33" s="114"/>
      <c r="U33" s="120"/>
      <c r="V33" s="123"/>
      <c r="W33" s="123"/>
      <c r="X33" s="124" t="str">
        <f>IFERROR(INDEX(Metadata!$C$13:$H$18,MATCH(Risks[[#This Row],[Residual Likelihood]],Metadata!$C$13:$C$18,0),MATCH(Risks[[#This Row],[Residual Consequence]],Metadata!$C$13:$H$13,0)),"")</f>
        <v/>
      </c>
      <c r="Y33" s="127"/>
      <c r="Z33" s="127"/>
    </row>
  </sheetData>
  <mergeCells count="6">
    <mergeCell ref="V2:X2"/>
    <mergeCell ref="I2:K2"/>
    <mergeCell ref="L2:N2"/>
    <mergeCell ref="A2:D2"/>
    <mergeCell ref="E2:H2"/>
    <mergeCell ref="O2:U2"/>
  </mergeCells>
  <conditionalFormatting sqref="I2:L2 O2 Y4:Z4 V2 A3:X33">
    <cfRule type="cellIs" dxfId="32" priority="33" operator="equal">
      <formula>"Extreme"</formula>
    </cfRule>
    <cfRule type="cellIs" dxfId="31" priority="34" operator="equal">
      <formula>"High"</formula>
    </cfRule>
    <cfRule type="cellIs" dxfId="30" priority="35" operator="equal">
      <formula>"Medium"</formula>
    </cfRule>
    <cfRule type="cellIs" dxfId="29" priority="36" operator="equal">
      <formula>"Low"</formula>
    </cfRule>
  </conditionalFormatting>
  <conditionalFormatting sqref="N2:N33">
    <cfRule type="containsText" dxfId="28" priority="37" operator="containsText" text="YES">
      <formula>NOT(ISERROR(SEARCH("YES",N2)))</formula>
    </cfRule>
  </conditionalFormatting>
  <conditionalFormatting sqref="Y5:Z33">
    <cfRule type="expression" dxfId="27" priority="38" stopIfTrue="1">
      <formula>#REF!="Closed"</formula>
    </cfRule>
  </conditionalFormatting>
  <conditionalFormatting sqref="Y4">
    <cfRule type="cellIs" dxfId="26" priority="39" operator="equal">
      <formula>"Extreme"</formula>
    </cfRule>
    <cfRule type="cellIs" dxfId="25" priority="39" operator="equal">
      <formula>"High"</formula>
    </cfRule>
    <cfRule type="cellIs" dxfId="24" priority="39" operator="equal">
      <formula>"Medium"</formula>
    </cfRule>
    <cfRule type="cellIs" dxfId="23" priority="39" operator="equal">
      <formula>"Low"</formula>
    </cfRule>
  </conditionalFormatting>
  <conditionalFormatting sqref="N5:N33">
    <cfRule type="cellIs" dxfId="22" priority="32" operator="equal">
      <formula>"N/A"</formula>
    </cfRule>
  </conditionalFormatting>
  <conditionalFormatting sqref="M3:M4">
    <cfRule type="containsText" dxfId="21" priority="19" operator="containsText" text="YES">
      <formula>NOT(ISERROR(SEARCH("YES",M3)))</formula>
    </cfRule>
  </conditionalFormatting>
  <conditionalFormatting sqref="S5:S33">
    <cfRule type="expression" priority="17" stopIfTrue="1">
      <formula>AND(R5="",S5="")</formula>
    </cfRule>
    <cfRule type="expression" dxfId="20" priority="18">
      <formula>AND(S5="",R5&lt;TODAY())</formula>
    </cfRule>
  </conditionalFormatting>
  <conditionalFormatting sqref="E2">
    <cfRule type="cellIs" dxfId="19" priority="11" operator="equal">
      <formula>"Extreme"</formula>
    </cfRule>
    <cfRule type="cellIs" dxfId="18" priority="12" operator="equal">
      <formula>"High"</formula>
    </cfRule>
    <cfRule type="cellIs" dxfId="17" priority="13" operator="equal">
      <formula>"Medium"</formula>
    </cfRule>
    <cfRule type="cellIs" dxfId="16" priority="14" operator="equal">
      <formula>"Low"</formula>
    </cfRule>
  </conditionalFormatting>
  <conditionalFormatting sqref="A2">
    <cfRule type="cellIs" dxfId="15" priority="7" operator="equal">
      <formula>"Extreme"</formula>
    </cfRule>
    <cfRule type="cellIs" dxfId="14" priority="8" operator="equal">
      <formula>"High"</formula>
    </cfRule>
    <cfRule type="cellIs" dxfId="13" priority="9" operator="equal">
      <formula>"Medium"</formula>
    </cfRule>
    <cfRule type="cellIs" dxfId="12" priority="10" operator="equal">
      <formula>"Low"</formula>
    </cfRule>
  </conditionalFormatting>
  <conditionalFormatting sqref="I5:N33">
    <cfRule type="expression" dxfId="11" priority="1" stopIfTrue="1">
      <formula>$C5="Opportunity"</formula>
    </cfRule>
  </conditionalFormatting>
  <dataValidations count="3">
    <dataValidation type="list" allowBlank="1" showInputMessage="1" showErrorMessage="1" sqref="N5:N33" xr:uid="{00000000-0002-0000-0200-000000000000}">
      <formula1>"YES, NO, N/A"</formula1>
    </dataValidation>
    <dataValidation type="list" allowBlank="1" showInputMessage="1" showErrorMessage="1" sqref="Z5:Z33" xr:uid="{00000000-0002-0000-0200-000001000000}">
      <formula1>"Action required, Decision required, Clarification required, Monitor, Escalate, Escalated, Closed"</formula1>
    </dataValidation>
    <dataValidation type="list" allowBlank="1" showInputMessage="1" showErrorMessage="1" sqref="Y5:Y33" xr:uid="{5BC2BD80-6270-442F-9BA9-4176AA56F54F}">
      <formula1>"Action required, Decision required, Clarify, Monitor, Escalate, Escalated, Closed"</formula1>
    </dataValidation>
  </dataValidations>
  <pageMargins left="0.23622047244094491" right="0.23622047244094491" top="0.74803149606299213" bottom="0.74803149606299213" header="0.31496062992125984" footer="0.31496062992125984"/>
  <pageSetup paperSize="9" scale="34" orientation="landscape" r:id="rId1"/>
  <headerFooter>
    <oddHeader>&amp;C&amp;A</oddHeader>
    <oddFooter>&amp;LPrinted &amp;D&amp;C&amp;F&amp;R&amp;P of &amp;N</oddFooter>
  </headerFooter>
  <colBreaks count="1" manualBreakCount="1">
    <brk id="11" max="1048575" man="1"/>
  </colBreaks>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3000000}">
          <x14:formula1>
            <xm:f>Metadata!$C$14:$C$18</xm:f>
          </x14:formula1>
          <xm:sqref>V5:V33 I5:I33</xm:sqref>
        </x14:dataValidation>
        <x14:dataValidation type="list" allowBlank="1" showInputMessage="1" showErrorMessage="1" xr:uid="{00000000-0002-0000-0200-000004000000}">
          <x14:formula1>
            <xm:f>Metadata!$D$13:$H$13</xm:f>
          </x14:formula1>
          <xm:sqref>J5:J33 W5:W33</xm:sqref>
        </x14:dataValidation>
        <x14:dataValidation type="list" allowBlank="1" showInputMessage="1" showErrorMessage="1" xr:uid="{F85AE3BA-067D-48F1-832D-BECE3B703D78}">
          <x14:formula1>
            <xm:f>Metadata!$A$40:$A$41</xm:f>
          </x14:formula1>
          <xm:sqref>C5:C33</xm:sqref>
        </x14:dataValidation>
        <x14:dataValidation type="list" allowBlank="1" showInputMessage="1" showErrorMessage="1" xr:uid="{C1962703-2FC9-4B6B-BB0D-CC256D622BE0}">
          <x14:formula1>
            <xm:f>Metadata!$A$28:$A$37</xm:f>
          </x14:formula1>
          <xm:sqref>D5:D33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N32"/>
  <sheetViews>
    <sheetView showGridLines="0" zoomScale="80" zoomScaleNormal="80" workbookViewId="0">
      <selection activeCell="H6" sqref="H6"/>
    </sheetView>
  </sheetViews>
  <sheetFormatPr defaultColWidth="8.76171875" defaultRowHeight="14.35" x14ac:dyDescent="0.5"/>
  <cols>
    <col min="1" max="1" width="6.41015625" customWidth="1"/>
    <col min="2" max="3" width="15.703125" customWidth="1"/>
    <col min="4" max="4" width="15.5859375" customWidth="1"/>
    <col min="5" max="5" width="64.17578125" customWidth="1"/>
    <col min="6" max="6" width="29.703125" customWidth="1"/>
    <col min="7" max="7" width="12.76171875" customWidth="1"/>
    <col min="8" max="8" width="18.52734375" bestFit="1" customWidth="1"/>
    <col min="9" max="9" width="30.703125" customWidth="1"/>
  </cols>
  <sheetData>
    <row r="1" spans="1:14" ht="40.200000000000003" customHeight="1" x14ac:dyDescent="0.85">
      <c r="A1" s="81" t="s">
        <v>119</v>
      </c>
      <c r="B1" s="4"/>
      <c r="C1" s="4"/>
      <c r="D1" s="4"/>
      <c r="E1" s="4"/>
      <c r="F1" s="4"/>
      <c r="G1" s="4"/>
      <c r="H1" s="4"/>
      <c r="I1" s="4"/>
      <c r="J1" s="4"/>
    </row>
    <row r="2" spans="1:14" ht="30" x14ac:dyDescent="0.5">
      <c r="A2" s="45" t="s">
        <v>13</v>
      </c>
      <c r="B2" s="45" t="s">
        <v>54</v>
      </c>
      <c r="C2" s="45" t="s">
        <v>151</v>
      </c>
      <c r="D2" s="45" t="s">
        <v>345</v>
      </c>
      <c r="E2" s="45" t="s">
        <v>28</v>
      </c>
      <c r="F2" s="46" t="s">
        <v>286</v>
      </c>
      <c r="G2" s="46" t="s">
        <v>3</v>
      </c>
      <c r="H2" s="47" t="s">
        <v>287</v>
      </c>
      <c r="I2" s="46" t="s">
        <v>14</v>
      </c>
      <c r="J2" s="6"/>
    </row>
    <row r="3" spans="1:14" s="50" customFormat="1" ht="13" x14ac:dyDescent="0.45">
      <c r="A3" s="51" t="s">
        <v>152</v>
      </c>
      <c r="B3" s="52"/>
      <c r="C3" s="52"/>
      <c r="D3" s="52"/>
      <c r="E3" s="53"/>
      <c r="F3" s="53"/>
      <c r="G3" s="52"/>
      <c r="H3" s="53"/>
      <c r="I3" s="53"/>
    </row>
    <row r="4" spans="1:14" s="50" customFormat="1" ht="13" x14ac:dyDescent="0.45">
      <c r="A4" s="51" t="s">
        <v>153</v>
      </c>
      <c r="B4" s="52"/>
      <c r="C4" s="52"/>
      <c r="D4" s="52"/>
      <c r="E4" s="53"/>
      <c r="F4" s="53"/>
      <c r="G4" s="52"/>
      <c r="H4" s="53"/>
      <c r="I4" s="53"/>
    </row>
    <row r="5" spans="1:14" s="50" customFormat="1" ht="13" x14ac:dyDescent="0.45">
      <c r="A5" s="51" t="s">
        <v>154</v>
      </c>
      <c r="B5" s="52"/>
      <c r="C5" s="52"/>
      <c r="D5" s="52"/>
      <c r="E5" s="53"/>
      <c r="F5" s="53"/>
      <c r="G5" s="52"/>
      <c r="H5" s="53"/>
      <c r="I5" s="53"/>
    </row>
    <row r="6" spans="1:14" s="50" customFormat="1" ht="13" x14ac:dyDescent="0.45">
      <c r="A6" s="51" t="s">
        <v>155</v>
      </c>
      <c r="B6" s="52"/>
      <c r="C6" s="52"/>
      <c r="D6" s="52"/>
      <c r="E6" s="53"/>
      <c r="F6" s="53"/>
      <c r="G6" s="52"/>
      <c r="H6" s="53"/>
      <c r="I6" s="53"/>
    </row>
    <row r="7" spans="1:14" s="50" customFormat="1" ht="13" x14ac:dyDescent="0.45">
      <c r="A7" s="51" t="s">
        <v>156</v>
      </c>
      <c r="B7" s="52"/>
      <c r="C7" s="52"/>
      <c r="D7" s="52"/>
      <c r="E7" s="53"/>
      <c r="F7" s="53"/>
      <c r="G7" s="52"/>
      <c r="H7" s="53"/>
      <c r="I7" s="53"/>
    </row>
    <row r="8" spans="1:14" s="50" customFormat="1" ht="13" x14ac:dyDescent="0.45">
      <c r="A8" s="51" t="s">
        <v>157</v>
      </c>
      <c r="B8" s="52"/>
      <c r="C8" s="52"/>
      <c r="D8" s="52"/>
      <c r="E8" s="53"/>
      <c r="F8" s="53"/>
      <c r="G8" s="52"/>
      <c r="H8" s="53"/>
      <c r="I8" s="53"/>
    </row>
    <row r="9" spans="1:14" s="50" customFormat="1" ht="13" x14ac:dyDescent="0.45">
      <c r="A9" s="51" t="s">
        <v>158</v>
      </c>
      <c r="B9" s="52"/>
      <c r="C9" s="52"/>
      <c r="D9" s="52"/>
      <c r="E9" s="53"/>
      <c r="F9" s="53"/>
      <c r="G9" s="52"/>
      <c r="H9" s="53"/>
      <c r="I9" s="53"/>
    </row>
    <row r="10" spans="1:14" s="50" customFormat="1" ht="13" x14ac:dyDescent="0.45">
      <c r="A10" s="51" t="s">
        <v>159</v>
      </c>
      <c r="B10" s="52"/>
      <c r="C10" s="52"/>
      <c r="D10" s="52"/>
      <c r="E10" s="53"/>
      <c r="F10" s="53"/>
      <c r="G10" s="52"/>
      <c r="H10" s="53"/>
      <c r="I10" s="53"/>
    </row>
    <row r="11" spans="1:14" s="50" customFormat="1" ht="13" x14ac:dyDescent="0.45">
      <c r="A11" s="51" t="s">
        <v>160</v>
      </c>
      <c r="B11" s="52"/>
      <c r="C11" s="52"/>
      <c r="D11" s="52"/>
      <c r="E11" s="53"/>
      <c r="F11" s="53"/>
      <c r="G11" s="52"/>
      <c r="H11" s="53"/>
      <c r="I11" s="53"/>
    </row>
    <row r="12" spans="1:14" s="50" customFormat="1" ht="13" x14ac:dyDescent="0.45">
      <c r="A12" s="51" t="s">
        <v>161</v>
      </c>
      <c r="B12" s="52"/>
      <c r="C12" s="52"/>
      <c r="D12" s="52"/>
      <c r="E12" s="53"/>
      <c r="F12" s="53"/>
      <c r="G12" s="52"/>
      <c r="H12" s="53"/>
      <c r="I12" s="53"/>
      <c r="N12" s="54"/>
    </row>
    <row r="13" spans="1:14" s="50" customFormat="1" ht="13" x14ac:dyDescent="0.45">
      <c r="A13" s="51" t="s">
        <v>162</v>
      </c>
      <c r="B13" s="52"/>
      <c r="C13" s="52"/>
      <c r="D13" s="52"/>
      <c r="E13" s="53"/>
      <c r="F13" s="53"/>
      <c r="G13" s="52"/>
      <c r="H13" s="53"/>
      <c r="I13" s="53"/>
      <c r="N13" s="55"/>
    </row>
    <row r="14" spans="1:14" s="50" customFormat="1" ht="13" x14ac:dyDescent="0.45">
      <c r="A14" s="51" t="s">
        <v>163</v>
      </c>
      <c r="B14" s="52"/>
      <c r="C14" s="52"/>
      <c r="D14" s="52"/>
      <c r="E14" s="53"/>
      <c r="F14" s="53"/>
      <c r="G14" s="52"/>
      <c r="H14" s="53"/>
      <c r="I14" s="53"/>
      <c r="N14" s="55"/>
    </row>
    <row r="15" spans="1:14" s="50" customFormat="1" ht="13" x14ac:dyDescent="0.45">
      <c r="A15" s="51" t="s">
        <v>164</v>
      </c>
      <c r="B15" s="52"/>
      <c r="C15" s="52"/>
      <c r="D15" s="52"/>
      <c r="E15" s="53"/>
      <c r="F15" s="53"/>
      <c r="G15" s="52"/>
      <c r="H15" s="53"/>
      <c r="I15" s="53"/>
      <c r="N15" s="55"/>
    </row>
    <row r="16" spans="1:14" s="50" customFormat="1" ht="13" x14ac:dyDescent="0.45">
      <c r="A16" s="51" t="s">
        <v>165</v>
      </c>
      <c r="B16" s="52"/>
      <c r="C16" s="52"/>
      <c r="D16" s="52"/>
      <c r="E16" s="53"/>
      <c r="F16" s="53"/>
      <c r="G16" s="52"/>
      <c r="H16" s="53"/>
      <c r="I16" s="53"/>
      <c r="N16" s="55"/>
    </row>
    <row r="17" spans="1:14" s="50" customFormat="1" ht="13" x14ac:dyDescent="0.45">
      <c r="A17" s="51" t="s">
        <v>166</v>
      </c>
      <c r="B17" s="52"/>
      <c r="C17" s="52"/>
      <c r="D17" s="52"/>
      <c r="E17" s="53"/>
      <c r="F17" s="53"/>
      <c r="G17" s="52"/>
      <c r="H17" s="53"/>
      <c r="I17" s="53"/>
      <c r="N17" s="55"/>
    </row>
    <row r="18" spans="1:14" s="50" customFormat="1" ht="13" x14ac:dyDescent="0.45">
      <c r="A18" s="51" t="s">
        <v>167</v>
      </c>
      <c r="B18" s="52"/>
      <c r="C18" s="52"/>
      <c r="D18" s="52"/>
      <c r="E18" s="53"/>
      <c r="F18" s="53"/>
      <c r="G18" s="52"/>
      <c r="H18" s="53"/>
      <c r="I18" s="53"/>
      <c r="N18" s="56"/>
    </row>
    <row r="19" spans="1:14" s="50" customFormat="1" ht="13" x14ac:dyDescent="0.45">
      <c r="A19" s="51" t="s">
        <v>168</v>
      </c>
      <c r="B19" s="52"/>
      <c r="C19" s="52"/>
      <c r="D19" s="52"/>
      <c r="E19" s="53"/>
      <c r="F19" s="53"/>
      <c r="G19" s="52"/>
      <c r="H19" s="53"/>
      <c r="I19" s="53"/>
      <c r="N19" s="56"/>
    </row>
    <row r="20" spans="1:14" s="50" customFormat="1" ht="13" x14ac:dyDescent="0.45">
      <c r="A20" s="51" t="s">
        <v>169</v>
      </c>
      <c r="B20" s="52"/>
      <c r="C20" s="52"/>
      <c r="D20" s="52"/>
      <c r="E20" s="53"/>
      <c r="F20" s="53"/>
      <c r="G20" s="52"/>
      <c r="H20" s="53"/>
      <c r="I20" s="53"/>
    </row>
    <row r="21" spans="1:14" s="50" customFormat="1" ht="13" x14ac:dyDescent="0.45">
      <c r="A21" s="51" t="s">
        <v>170</v>
      </c>
      <c r="B21" s="52"/>
      <c r="C21" s="52"/>
      <c r="D21" s="52"/>
      <c r="E21" s="53"/>
      <c r="F21" s="53"/>
      <c r="G21" s="52"/>
      <c r="H21" s="53"/>
      <c r="I21" s="53"/>
    </row>
    <row r="22" spans="1:14" s="50" customFormat="1" ht="13" x14ac:dyDescent="0.45">
      <c r="A22" s="51" t="s">
        <v>171</v>
      </c>
      <c r="B22" s="52"/>
      <c r="C22" s="52"/>
      <c r="D22" s="52"/>
      <c r="E22" s="53"/>
      <c r="F22" s="53"/>
      <c r="G22" s="52"/>
      <c r="H22" s="53"/>
      <c r="I22" s="53"/>
    </row>
    <row r="23" spans="1:14" s="50" customFormat="1" ht="13" x14ac:dyDescent="0.45">
      <c r="A23" s="51" t="s">
        <v>172</v>
      </c>
      <c r="B23" s="52"/>
      <c r="C23" s="52"/>
      <c r="D23" s="52"/>
      <c r="E23" s="53"/>
      <c r="F23" s="53"/>
      <c r="G23" s="52"/>
      <c r="H23" s="53"/>
      <c r="I23" s="53"/>
    </row>
    <row r="24" spans="1:14" s="50" customFormat="1" ht="13" x14ac:dyDescent="0.45">
      <c r="A24" s="51" t="s">
        <v>173</v>
      </c>
      <c r="B24" s="52"/>
      <c r="C24" s="52"/>
      <c r="D24" s="52"/>
      <c r="E24" s="53"/>
      <c r="F24" s="53"/>
      <c r="G24" s="52"/>
      <c r="H24" s="53"/>
      <c r="I24" s="53"/>
    </row>
    <row r="25" spans="1:14" s="50" customFormat="1" ht="13" x14ac:dyDescent="0.45">
      <c r="A25" s="51" t="s">
        <v>174</v>
      </c>
      <c r="B25" s="52"/>
      <c r="C25" s="52"/>
      <c r="D25" s="52"/>
      <c r="E25" s="53"/>
      <c r="F25" s="53"/>
      <c r="G25" s="52"/>
      <c r="H25" s="53"/>
      <c r="I25" s="53"/>
    </row>
    <row r="26" spans="1:14" s="50" customFormat="1" ht="13" x14ac:dyDescent="0.45">
      <c r="A26" s="51" t="s">
        <v>175</v>
      </c>
      <c r="B26" s="52"/>
      <c r="C26" s="52"/>
      <c r="D26" s="52"/>
      <c r="E26" s="53"/>
      <c r="F26" s="53"/>
      <c r="G26" s="52"/>
      <c r="H26" s="53"/>
      <c r="I26" s="53"/>
    </row>
    <row r="27" spans="1:14" s="50" customFormat="1" ht="13" x14ac:dyDescent="0.45">
      <c r="A27" s="51" t="s">
        <v>176</v>
      </c>
      <c r="B27" s="52"/>
      <c r="C27" s="52"/>
      <c r="D27" s="52"/>
      <c r="E27" s="53"/>
      <c r="F27" s="53"/>
      <c r="G27" s="52"/>
      <c r="H27" s="53"/>
      <c r="I27" s="53"/>
    </row>
    <row r="28" spans="1:14" s="50" customFormat="1" ht="13" x14ac:dyDescent="0.45">
      <c r="A28" s="51" t="s">
        <v>177</v>
      </c>
      <c r="B28" s="52"/>
      <c r="C28" s="52"/>
      <c r="D28" s="52"/>
      <c r="E28" s="53"/>
      <c r="F28" s="53"/>
      <c r="G28" s="52"/>
      <c r="H28" s="53"/>
      <c r="I28" s="53"/>
    </row>
    <row r="29" spans="1:14" s="50" customFormat="1" ht="13" x14ac:dyDescent="0.45">
      <c r="A29" s="51" t="s">
        <v>178</v>
      </c>
      <c r="B29" s="52"/>
      <c r="C29" s="52"/>
      <c r="D29" s="52"/>
      <c r="E29" s="53"/>
      <c r="F29" s="53"/>
      <c r="G29" s="52"/>
      <c r="H29" s="53"/>
      <c r="I29" s="53"/>
    </row>
    <row r="30" spans="1:14" s="50" customFormat="1" ht="13" x14ac:dyDescent="0.45">
      <c r="A30" s="51" t="s">
        <v>179</v>
      </c>
      <c r="B30" s="52"/>
      <c r="C30" s="52"/>
      <c r="D30" s="52"/>
      <c r="E30" s="53"/>
      <c r="F30" s="53"/>
      <c r="G30" s="52"/>
      <c r="H30" s="53"/>
      <c r="I30" s="53"/>
    </row>
    <row r="31" spans="1:14" s="50" customFormat="1" ht="13" x14ac:dyDescent="0.45">
      <c r="A31" s="51" t="s">
        <v>180</v>
      </c>
      <c r="B31" s="52"/>
      <c r="C31" s="52"/>
      <c r="D31" s="52"/>
      <c r="E31" s="53"/>
      <c r="F31" s="53"/>
      <c r="G31" s="52"/>
      <c r="H31" s="53"/>
      <c r="I31" s="53"/>
    </row>
    <row r="32" spans="1:14" s="50" customFormat="1" ht="13" x14ac:dyDescent="0.45">
      <c r="A32" s="51" t="s">
        <v>181</v>
      </c>
      <c r="B32" s="52"/>
      <c r="C32" s="52"/>
      <c r="D32" s="52"/>
      <c r="E32" s="53"/>
      <c r="F32" s="53"/>
      <c r="G32" s="52"/>
      <c r="H32" s="53"/>
      <c r="I32" s="53"/>
    </row>
  </sheetData>
  <conditionalFormatting sqref="B3:I32">
    <cfRule type="expression" dxfId="10" priority="9" stopIfTrue="1">
      <formula>$H3="Closed"</formula>
    </cfRule>
  </conditionalFormatting>
  <dataValidations count="1">
    <dataValidation type="list" allowBlank="1" showInputMessage="1" showErrorMessage="1" sqref="H3:H32" xr:uid="{00000000-0002-0000-0800-000000000000}">
      <formula1>"Action required, Decision required, Clarify, Monitor, Escalate, Escalated, Closed"</formula1>
    </dataValidation>
  </dataValidations>
  <pageMargins left="0.70866141732283472" right="0.70866141732283472" top="0.74803149606299213" bottom="0.74803149606299213" header="0.31496062992125984" footer="0.31496062992125984"/>
  <pageSetup paperSize="9" scale="78" fitToHeight="0" orientation="landscape" r:id="rId1"/>
  <headerFooter>
    <oddHeader>&amp;C&amp;A</oddHeader>
    <oddFooter>&amp;LPrinted &amp;D&amp;C&amp;F&amp;R&amp;P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N192"/>
  <sheetViews>
    <sheetView zoomScaleNormal="100" workbookViewId="0">
      <selection activeCell="K9" sqref="K9"/>
    </sheetView>
  </sheetViews>
  <sheetFormatPr defaultColWidth="8.76171875" defaultRowHeight="14.35" x14ac:dyDescent="0.5"/>
  <cols>
    <col min="1" max="1" width="6.41015625" customWidth="1"/>
    <col min="2" max="2" width="26.234375" customWidth="1"/>
    <col min="3" max="3" width="16.46875" customWidth="1"/>
    <col min="4" max="8" width="34.52734375" customWidth="1"/>
    <col min="9" max="9" width="33.87890625" customWidth="1"/>
    <col min="10" max="10" width="29.8203125" customWidth="1"/>
    <col min="11" max="11" width="26.234375" customWidth="1"/>
    <col min="12" max="12" width="15.41015625" customWidth="1"/>
    <col min="13" max="13" width="18.64453125" customWidth="1"/>
    <col min="14" max="14" width="16.9375" customWidth="1"/>
  </cols>
  <sheetData>
    <row r="1" spans="1:13" ht="36" customHeight="1" x14ac:dyDescent="0.85">
      <c r="A1" s="81" t="s">
        <v>347</v>
      </c>
      <c r="B1" s="4"/>
      <c r="C1" s="4"/>
      <c r="D1" s="4"/>
      <c r="E1" s="4"/>
      <c r="F1" s="4"/>
      <c r="G1" s="4"/>
      <c r="H1" s="4"/>
      <c r="I1" s="4"/>
      <c r="J1" s="4"/>
      <c r="K1" s="4"/>
      <c r="L1" s="4"/>
      <c r="M1" s="103"/>
    </row>
    <row r="2" spans="1:13" s="50" customFormat="1" ht="47" x14ac:dyDescent="0.45">
      <c r="A2" s="45" t="s">
        <v>13</v>
      </c>
      <c r="B2" s="45" t="s">
        <v>370</v>
      </c>
      <c r="C2" s="45" t="s">
        <v>371</v>
      </c>
      <c r="D2" s="45" t="s">
        <v>369</v>
      </c>
      <c r="E2" s="46" t="s">
        <v>375</v>
      </c>
      <c r="F2" s="46" t="s">
        <v>372</v>
      </c>
      <c r="G2" s="46" t="s">
        <v>373</v>
      </c>
      <c r="H2" s="46" t="s">
        <v>374</v>
      </c>
      <c r="I2" s="46" t="s">
        <v>376</v>
      </c>
      <c r="J2" s="46" t="s">
        <v>377</v>
      </c>
      <c r="K2" s="46" t="s">
        <v>378</v>
      </c>
      <c r="L2" s="45" t="s">
        <v>346</v>
      </c>
      <c r="M2" s="102" t="s">
        <v>287</v>
      </c>
    </row>
    <row r="3" spans="1:13" s="50" customFormat="1" ht="30.45" customHeight="1" x14ac:dyDescent="0.45">
      <c r="A3" s="51" t="s">
        <v>348</v>
      </c>
      <c r="B3" s="52"/>
      <c r="C3" s="52"/>
      <c r="D3" s="53"/>
      <c r="E3" s="53"/>
      <c r="F3" s="53"/>
      <c r="G3" s="52"/>
      <c r="H3" s="84"/>
      <c r="I3" s="84"/>
      <c r="J3" s="84"/>
      <c r="K3" s="84"/>
      <c r="L3" s="52"/>
      <c r="M3" s="83" t="s">
        <v>17</v>
      </c>
    </row>
    <row r="4" spans="1:13" s="50" customFormat="1" ht="30.45" customHeight="1" x14ac:dyDescent="0.45">
      <c r="A4" s="51" t="s">
        <v>349</v>
      </c>
      <c r="B4" s="52"/>
      <c r="C4" s="52"/>
      <c r="D4" s="53"/>
      <c r="E4" s="53"/>
      <c r="F4" s="53"/>
      <c r="G4" s="52"/>
      <c r="H4" s="84"/>
      <c r="I4" s="84"/>
      <c r="J4" s="84"/>
      <c r="K4" s="84"/>
      <c r="L4" s="52"/>
      <c r="M4" s="83"/>
    </row>
    <row r="5" spans="1:13" s="50" customFormat="1" ht="30.45" customHeight="1" x14ac:dyDescent="0.45">
      <c r="A5" s="51" t="s">
        <v>350</v>
      </c>
      <c r="B5" s="52"/>
      <c r="C5" s="52"/>
      <c r="D5" s="53"/>
      <c r="E5" s="53"/>
      <c r="F5" s="53"/>
      <c r="G5" s="52"/>
      <c r="H5" s="84"/>
      <c r="I5" s="84"/>
      <c r="J5" s="84"/>
      <c r="K5" s="84"/>
      <c r="L5" s="52"/>
      <c r="M5" s="83"/>
    </row>
    <row r="6" spans="1:13" s="50" customFormat="1" ht="30.45" customHeight="1" x14ac:dyDescent="0.45">
      <c r="A6" s="51" t="s">
        <v>351</v>
      </c>
      <c r="B6" s="52"/>
      <c r="C6" s="52"/>
      <c r="D6" s="53"/>
      <c r="E6" s="53"/>
      <c r="F6" s="53"/>
      <c r="G6" s="52"/>
      <c r="H6" s="52"/>
      <c r="I6" s="52"/>
      <c r="J6" s="52"/>
      <c r="K6" s="52"/>
      <c r="L6" s="52"/>
      <c r="M6" s="53"/>
    </row>
    <row r="7" spans="1:13" s="50" customFormat="1" ht="30.45" customHeight="1" x14ac:dyDescent="0.45">
      <c r="A7" s="51" t="s">
        <v>352</v>
      </c>
      <c r="B7" s="52"/>
      <c r="C7" s="52"/>
      <c r="D7" s="53"/>
      <c r="E7" s="53"/>
      <c r="F7" s="53"/>
      <c r="G7" s="52"/>
      <c r="H7" s="52"/>
      <c r="I7" s="52"/>
      <c r="J7" s="52"/>
      <c r="K7" s="52"/>
      <c r="L7" s="52"/>
      <c r="M7" s="53"/>
    </row>
    <row r="8" spans="1:13" s="50" customFormat="1" ht="30.45" customHeight="1" x14ac:dyDescent="0.45">
      <c r="A8" s="51" t="s">
        <v>353</v>
      </c>
      <c r="B8" s="52"/>
      <c r="C8" s="52"/>
      <c r="D8" s="53"/>
      <c r="E8" s="53"/>
      <c r="F8" s="53"/>
      <c r="G8" s="52"/>
      <c r="H8" s="52"/>
      <c r="I8" s="52"/>
      <c r="J8" s="52"/>
      <c r="K8" s="52"/>
      <c r="L8" s="52"/>
      <c r="M8" s="53"/>
    </row>
    <row r="9" spans="1:13" s="50" customFormat="1" ht="30.45" customHeight="1" x14ac:dyDescent="0.45">
      <c r="A9" s="51" t="s">
        <v>354</v>
      </c>
      <c r="B9" s="52"/>
      <c r="C9" s="52"/>
      <c r="D9" s="53"/>
      <c r="E9" s="53"/>
      <c r="F9" s="53"/>
      <c r="G9" s="52"/>
      <c r="H9" s="52"/>
      <c r="I9" s="52"/>
      <c r="J9" s="52"/>
      <c r="K9" s="52"/>
      <c r="L9" s="52"/>
      <c r="M9" s="53"/>
    </row>
    <row r="10" spans="1:13" s="50" customFormat="1" ht="30.45" customHeight="1" x14ac:dyDescent="0.45">
      <c r="A10" s="51" t="s">
        <v>355</v>
      </c>
      <c r="B10" s="52"/>
      <c r="C10" s="52"/>
      <c r="D10" s="53"/>
      <c r="E10" s="53"/>
      <c r="F10" s="53"/>
      <c r="G10" s="52"/>
      <c r="H10" s="52"/>
      <c r="I10" s="52"/>
      <c r="J10" s="52"/>
      <c r="K10" s="52"/>
      <c r="L10" s="52"/>
      <c r="M10" s="53"/>
    </row>
    <row r="11" spans="1:13" s="50" customFormat="1" ht="30.45" customHeight="1" x14ac:dyDescent="0.45">
      <c r="A11" s="51" t="s">
        <v>356</v>
      </c>
      <c r="B11" s="52"/>
      <c r="C11" s="52"/>
      <c r="D11" s="53"/>
      <c r="E11" s="53"/>
      <c r="F11" s="53"/>
      <c r="G11" s="52"/>
      <c r="H11" s="52"/>
      <c r="I11" s="52"/>
      <c r="J11" s="52"/>
      <c r="K11" s="52"/>
      <c r="L11" s="52"/>
      <c r="M11" s="53"/>
    </row>
    <row r="12" spans="1:13" s="50" customFormat="1" ht="30.45" customHeight="1" x14ac:dyDescent="0.45">
      <c r="A12" s="51" t="s">
        <v>357</v>
      </c>
      <c r="B12" s="52"/>
      <c r="C12" s="52"/>
      <c r="D12" s="53"/>
      <c r="E12" s="53"/>
      <c r="F12" s="53"/>
      <c r="G12" s="52"/>
      <c r="H12" s="52"/>
      <c r="I12" s="52"/>
      <c r="J12" s="52"/>
      <c r="K12" s="52"/>
      <c r="L12" s="52"/>
      <c r="M12" s="53"/>
    </row>
    <row r="13" spans="1:13" s="50" customFormat="1" ht="30.45" customHeight="1" x14ac:dyDescent="0.45">
      <c r="A13" s="51" t="s">
        <v>358</v>
      </c>
      <c r="B13" s="52"/>
      <c r="C13" s="52"/>
      <c r="D13" s="53"/>
      <c r="E13" s="53"/>
      <c r="F13" s="53"/>
      <c r="G13" s="52"/>
      <c r="H13" s="52"/>
      <c r="I13" s="52"/>
      <c r="J13" s="52"/>
      <c r="K13" s="52"/>
      <c r="L13" s="52"/>
      <c r="M13" s="53"/>
    </row>
    <row r="14" spans="1:13" s="50" customFormat="1" ht="30.45" customHeight="1" x14ac:dyDescent="0.45">
      <c r="A14" s="51" t="s">
        <v>359</v>
      </c>
      <c r="B14" s="52"/>
      <c r="C14" s="52"/>
      <c r="D14" s="53"/>
      <c r="E14" s="53"/>
      <c r="F14" s="53"/>
      <c r="G14" s="52"/>
      <c r="H14" s="52"/>
      <c r="I14" s="52"/>
      <c r="J14" s="52"/>
      <c r="K14" s="52"/>
      <c r="L14" s="52"/>
      <c r="M14" s="53"/>
    </row>
    <row r="15" spans="1:13" s="50" customFormat="1" ht="30.45" customHeight="1" x14ac:dyDescent="0.45">
      <c r="A15" s="51" t="s">
        <v>360</v>
      </c>
      <c r="B15" s="52"/>
      <c r="C15" s="52"/>
      <c r="D15" s="53"/>
      <c r="E15" s="53"/>
      <c r="F15" s="53"/>
      <c r="G15" s="52"/>
      <c r="H15" s="52"/>
      <c r="I15" s="52"/>
      <c r="J15" s="52"/>
      <c r="K15" s="52"/>
      <c r="L15" s="52"/>
      <c r="M15" s="53"/>
    </row>
    <row r="16" spans="1:13" s="50" customFormat="1" ht="30.45" customHeight="1" x14ac:dyDescent="0.45">
      <c r="A16" s="51" t="s">
        <v>361</v>
      </c>
      <c r="B16" s="52"/>
      <c r="C16" s="52"/>
      <c r="D16" s="53"/>
      <c r="E16" s="53"/>
      <c r="F16" s="53"/>
      <c r="G16" s="52"/>
      <c r="H16" s="52"/>
      <c r="I16" s="52"/>
      <c r="J16" s="52"/>
      <c r="K16" s="52"/>
      <c r="L16" s="52"/>
      <c r="M16" s="53"/>
    </row>
    <row r="17" spans="1:13" s="50" customFormat="1" ht="30.45" customHeight="1" x14ac:dyDescent="0.45">
      <c r="A17" s="51" t="s">
        <v>362</v>
      </c>
      <c r="B17" s="52"/>
      <c r="C17" s="52"/>
      <c r="D17" s="53"/>
      <c r="E17" s="53"/>
      <c r="F17" s="53"/>
      <c r="G17" s="52"/>
      <c r="H17" s="52"/>
      <c r="I17" s="52"/>
      <c r="J17" s="52"/>
      <c r="K17" s="52"/>
      <c r="L17" s="52"/>
      <c r="M17" s="53"/>
    </row>
    <row r="18" spans="1:13" s="50" customFormat="1" ht="30.45" customHeight="1" x14ac:dyDescent="0.45">
      <c r="A18" s="51" t="s">
        <v>363</v>
      </c>
      <c r="B18" s="52"/>
      <c r="C18" s="52"/>
      <c r="D18" s="53"/>
      <c r="E18" s="53"/>
      <c r="F18" s="53"/>
      <c r="G18" s="52"/>
      <c r="H18" s="52"/>
      <c r="I18" s="52"/>
      <c r="J18" s="52"/>
      <c r="K18" s="52"/>
      <c r="L18" s="52"/>
      <c r="M18" s="53"/>
    </row>
    <row r="19" spans="1:13" s="50" customFormat="1" ht="30.45" customHeight="1" x14ac:dyDescent="0.45">
      <c r="A19" s="51" t="s">
        <v>364</v>
      </c>
      <c r="B19" s="52"/>
      <c r="C19" s="52"/>
      <c r="D19" s="53"/>
      <c r="E19" s="53"/>
      <c r="F19" s="53"/>
      <c r="G19" s="52"/>
      <c r="H19" s="52"/>
      <c r="I19" s="52"/>
      <c r="J19" s="52"/>
      <c r="K19" s="52"/>
      <c r="L19" s="52"/>
      <c r="M19" s="53"/>
    </row>
    <row r="20" spans="1:13" s="50" customFormat="1" ht="30.45" customHeight="1" x14ac:dyDescent="0.45">
      <c r="A20" s="51" t="s">
        <v>365</v>
      </c>
      <c r="B20" s="52"/>
      <c r="C20" s="52"/>
      <c r="D20" s="53"/>
      <c r="E20" s="53"/>
      <c r="F20" s="53"/>
      <c r="G20" s="52"/>
      <c r="H20" s="52"/>
      <c r="I20" s="52"/>
      <c r="J20" s="52"/>
      <c r="K20" s="52"/>
      <c r="L20" s="52"/>
      <c r="M20" s="53"/>
    </row>
    <row r="21" spans="1:13" s="50" customFormat="1" ht="30.45" customHeight="1" x14ac:dyDescent="0.45">
      <c r="A21" s="51" t="s">
        <v>366</v>
      </c>
      <c r="B21" s="52"/>
      <c r="C21" s="52"/>
      <c r="D21" s="53"/>
      <c r="E21" s="53"/>
      <c r="F21" s="53"/>
      <c r="G21" s="52"/>
      <c r="H21" s="52"/>
      <c r="I21" s="52"/>
      <c r="J21" s="52"/>
      <c r="K21" s="52"/>
      <c r="L21" s="52"/>
      <c r="M21" s="53"/>
    </row>
    <row r="22" spans="1:13" s="50" customFormat="1" ht="30.45" customHeight="1" x14ac:dyDescent="0.45">
      <c r="A22" s="51" t="s">
        <v>367</v>
      </c>
      <c r="B22" s="52"/>
      <c r="C22" s="52"/>
      <c r="D22" s="53"/>
      <c r="E22" s="53"/>
      <c r="F22" s="53"/>
      <c r="G22" s="52"/>
      <c r="H22" s="52"/>
      <c r="I22" s="52"/>
      <c r="J22" s="52"/>
      <c r="K22" s="52"/>
      <c r="L22" s="52"/>
      <c r="M22" s="53"/>
    </row>
    <row r="23" spans="1:13" s="50" customFormat="1" ht="30.45" customHeight="1" x14ac:dyDescent="0.45">
      <c r="A23" s="51" t="s">
        <v>368</v>
      </c>
      <c r="B23" s="52"/>
      <c r="C23" s="52"/>
      <c r="D23" s="53"/>
      <c r="E23" s="53"/>
      <c r="F23" s="53"/>
      <c r="G23" s="52"/>
      <c r="H23" s="52"/>
      <c r="I23" s="52"/>
      <c r="J23" s="52"/>
      <c r="K23" s="52"/>
      <c r="L23" s="52"/>
      <c r="M23" s="53"/>
    </row>
    <row r="24" spans="1:13" x14ac:dyDescent="0.5">
      <c r="M24" s="53"/>
    </row>
    <row r="25" spans="1:13" x14ac:dyDescent="0.5">
      <c r="M25" s="53"/>
    </row>
    <row r="26" spans="1:13" x14ac:dyDescent="0.5">
      <c r="M26" s="53"/>
    </row>
    <row r="27" spans="1:13" x14ac:dyDescent="0.5">
      <c r="M27" s="53"/>
    </row>
    <row r="28" spans="1:13" x14ac:dyDescent="0.5">
      <c r="M28" s="53"/>
    </row>
    <row r="29" spans="1:13" x14ac:dyDescent="0.5">
      <c r="M29" s="53"/>
    </row>
    <row r="30" spans="1:13" x14ac:dyDescent="0.5">
      <c r="M30" s="53"/>
    </row>
    <row r="31" spans="1:13" x14ac:dyDescent="0.5">
      <c r="M31" s="53"/>
    </row>
    <row r="32" spans="1:13" x14ac:dyDescent="0.5">
      <c r="M32" s="53"/>
    </row>
    <row r="33" spans="13:13" x14ac:dyDescent="0.5">
      <c r="M33" s="53"/>
    </row>
    <row r="34" spans="13:13" x14ac:dyDescent="0.5">
      <c r="M34" s="53"/>
    </row>
    <row r="35" spans="13:13" x14ac:dyDescent="0.5">
      <c r="M35" s="53"/>
    </row>
    <row r="36" spans="13:13" x14ac:dyDescent="0.5">
      <c r="M36" s="53"/>
    </row>
    <row r="37" spans="13:13" x14ac:dyDescent="0.5">
      <c r="M37" s="53"/>
    </row>
    <row r="38" spans="13:13" x14ac:dyDescent="0.5">
      <c r="M38" s="53"/>
    </row>
    <row r="39" spans="13:13" x14ac:dyDescent="0.5">
      <c r="M39" s="53"/>
    </row>
    <row r="40" spans="13:13" x14ac:dyDescent="0.5">
      <c r="M40" s="53"/>
    </row>
    <row r="41" spans="13:13" x14ac:dyDescent="0.5">
      <c r="M41" s="53"/>
    </row>
    <row r="42" spans="13:13" x14ac:dyDescent="0.5">
      <c r="M42" s="53"/>
    </row>
    <row r="43" spans="13:13" x14ac:dyDescent="0.5">
      <c r="M43" s="53"/>
    </row>
    <row r="44" spans="13:13" x14ac:dyDescent="0.5">
      <c r="M44" s="53"/>
    </row>
    <row r="45" spans="13:13" x14ac:dyDescent="0.5">
      <c r="M45" s="53"/>
    </row>
    <row r="46" spans="13:13" x14ac:dyDescent="0.5">
      <c r="M46" s="53"/>
    </row>
    <row r="47" spans="13:13" x14ac:dyDescent="0.5">
      <c r="M47" s="53"/>
    </row>
    <row r="48" spans="13:13" x14ac:dyDescent="0.5">
      <c r="M48" s="53"/>
    </row>
    <row r="49" spans="13:13" x14ac:dyDescent="0.5">
      <c r="M49" s="53"/>
    </row>
    <row r="50" spans="13:13" x14ac:dyDescent="0.5">
      <c r="M50" s="53"/>
    </row>
    <row r="51" spans="13:13" x14ac:dyDescent="0.5">
      <c r="M51" s="53"/>
    </row>
    <row r="52" spans="13:13" x14ac:dyDescent="0.5">
      <c r="M52" s="53"/>
    </row>
    <row r="53" spans="13:13" x14ac:dyDescent="0.5">
      <c r="M53" s="53"/>
    </row>
    <row r="54" spans="13:13" x14ac:dyDescent="0.5">
      <c r="M54" s="53"/>
    </row>
    <row r="55" spans="13:13" x14ac:dyDescent="0.5">
      <c r="M55" s="53"/>
    </row>
    <row r="56" spans="13:13" x14ac:dyDescent="0.5">
      <c r="M56" s="53"/>
    </row>
    <row r="57" spans="13:13" x14ac:dyDescent="0.5">
      <c r="M57" s="53"/>
    </row>
    <row r="58" spans="13:13" x14ac:dyDescent="0.5">
      <c r="M58" s="53"/>
    </row>
    <row r="59" spans="13:13" x14ac:dyDescent="0.5">
      <c r="M59" s="53"/>
    </row>
    <row r="60" spans="13:13" x14ac:dyDescent="0.5">
      <c r="M60" s="53"/>
    </row>
    <row r="61" spans="13:13" x14ac:dyDescent="0.5">
      <c r="M61" s="53"/>
    </row>
    <row r="62" spans="13:13" x14ac:dyDescent="0.5">
      <c r="M62" s="53"/>
    </row>
    <row r="63" spans="13:13" x14ac:dyDescent="0.5">
      <c r="M63" s="53"/>
    </row>
    <row r="64" spans="13:13" x14ac:dyDescent="0.5">
      <c r="M64" s="53"/>
    </row>
    <row r="65" spans="13:13" x14ac:dyDescent="0.5">
      <c r="M65" s="53"/>
    </row>
    <row r="66" spans="13:13" x14ac:dyDescent="0.5">
      <c r="M66" s="53"/>
    </row>
    <row r="67" spans="13:13" x14ac:dyDescent="0.5">
      <c r="M67" s="53"/>
    </row>
    <row r="68" spans="13:13" x14ac:dyDescent="0.5">
      <c r="M68" s="53"/>
    </row>
    <row r="69" spans="13:13" x14ac:dyDescent="0.5">
      <c r="M69" s="53"/>
    </row>
    <row r="70" spans="13:13" x14ac:dyDescent="0.5">
      <c r="M70" s="53"/>
    </row>
    <row r="71" spans="13:13" x14ac:dyDescent="0.5">
      <c r="M71" s="53"/>
    </row>
    <row r="72" spans="13:13" x14ac:dyDescent="0.5">
      <c r="M72" s="53"/>
    </row>
    <row r="73" spans="13:13" x14ac:dyDescent="0.5">
      <c r="M73" s="53"/>
    </row>
    <row r="74" spans="13:13" x14ac:dyDescent="0.5">
      <c r="M74" s="53"/>
    </row>
    <row r="75" spans="13:13" x14ac:dyDescent="0.5">
      <c r="M75" s="53"/>
    </row>
    <row r="76" spans="13:13" x14ac:dyDescent="0.5">
      <c r="M76" s="53"/>
    </row>
    <row r="77" spans="13:13" x14ac:dyDescent="0.5">
      <c r="M77" s="53"/>
    </row>
    <row r="78" spans="13:13" x14ac:dyDescent="0.5">
      <c r="M78" s="53"/>
    </row>
    <row r="79" spans="13:13" x14ac:dyDescent="0.5">
      <c r="M79" s="53"/>
    </row>
    <row r="80" spans="13:13" x14ac:dyDescent="0.5">
      <c r="M80" s="53"/>
    </row>
    <row r="81" spans="13:13" x14ac:dyDescent="0.5">
      <c r="M81" s="53"/>
    </row>
    <row r="82" spans="13:13" x14ac:dyDescent="0.5">
      <c r="M82" s="53"/>
    </row>
    <row r="83" spans="13:13" x14ac:dyDescent="0.5">
      <c r="M83" s="53"/>
    </row>
    <row r="84" spans="13:13" x14ac:dyDescent="0.5">
      <c r="M84" s="53"/>
    </row>
    <row r="85" spans="13:13" x14ac:dyDescent="0.5">
      <c r="M85" s="53"/>
    </row>
    <row r="86" spans="13:13" x14ac:dyDescent="0.5">
      <c r="M86" s="53"/>
    </row>
    <row r="87" spans="13:13" x14ac:dyDescent="0.5">
      <c r="M87" s="53"/>
    </row>
    <row r="88" spans="13:13" x14ac:dyDescent="0.5">
      <c r="M88" s="53"/>
    </row>
    <row r="89" spans="13:13" x14ac:dyDescent="0.5">
      <c r="M89" s="53"/>
    </row>
    <row r="90" spans="13:13" x14ac:dyDescent="0.5">
      <c r="M90" s="53"/>
    </row>
    <row r="91" spans="13:13" x14ac:dyDescent="0.5">
      <c r="M91" s="53"/>
    </row>
    <row r="92" spans="13:13" x14ac:dyDescent="0.5">
      <c r="M92" s="53"/>
    </row>
    <row r="93" spans="13:13" x14ac:dyDescent="0.5">
      <c r="M93" s="53"/>
    </row>
    <row r="94" spans="13:13" x14ac:dyDescent="0.5">
      <c r="M94" s="53"/>
    </row>
    <row r="95" spans="13:13" x14ac:dyDescent="0.5">
      <c r="M95" s="53"/>
    </row>
    <row r="96" spans="13:13" x14ac:dyDescent="0.5">
      <c r="M96" s="53"/>
    </row>
    <row r="97" spans="13:13" x14ac:dyDescent="0.5">
      <c r="M97" s="53"/>
    </row>
    <row r="98" spans="13:13" x14ac:dyDescent="0.5">
      <c r="M98" s="53"/>
    </row>
    <row r="99" spans="13:13" x14ac:dyDescent="0.5">
      <c r="M99" s="53"/>
    </row>
    <row r="100" spans="13:13" x14ac:dyDescent="0.5">
      <c r="M100" s="53"/>
    </row>
    <row r="101" spans="13:13" x14ac:dyDescent="0.5">
      <c r="M101" s="53"/>
    </row>
    <row r="102" spans="13:13" x14ac:dyDescent="0.5">
      <c r="M102" s="53"/>
    </row>
    <row r="103" spans="13:13" x14ac:dyDescent="0.5">
      <c r="M103" s="53"/>
    </row>
    <row r="104" spans="13:13" x14ac:dyDescent="0.5">
      <c r="M104" s="53"/>
    </row>
    <row r="105" spans="13:13" x14ac:dyDescent="0.5">
      <c r="M105" s="53"/>
    </row>
    <row r="106" spans="13:13" x14ac:dyDescent="0.5">
      <c r="M106" s="53"/>
    </row>
    <row r="107" spans="13:13" x14ac:dyDescent="0.5">
      <c r="M107" s="53"/>
    </row>
    <row r="108" spans="13:13" x14ac:dyDescent="0.5">
      <c r="M108" s="53"/>
    </row>
    <row r="109" spans="13:13" x14ac:dyDescent="0.5">
      <c r="M109" s="53"/>
    </row>
    <row r="110" spans="13:13" x14ac:dyDescent="0.5">
      <c r="M110" s="53"/>
    </row>
    <row r="111" spans="13:13" x14ac:dyDescent="0.5">
      <c r="M111" s="53"/>
    </row>
    <row r="112" spans="13:13" x14ac:dyDescent="0.5">
      <c r="M112" s="53"/>
    </row>
    <row r="113" spans="13:13" x14ac:dyDescent="0.5">
      <c r="M113" s="53"/>
    </row>
    <row r="114" spans="13:13" x14ac:dyDescent="0.5">
      <c r="M114" s="53"/>
    </row>
    <row r="115" spans="13:13" x14ac:dyDescent="0.5">
      <c r="M115" s="53"/>
    </row>
    <row r="116" spans="13:13" x14ac:dyDescent="0.5">
      <c r="M116" s="53"/>
    </row>
    <row r="117" spans="13:13" x14ac:dyDescent="0.5">
      <c r="M117" s="53"/>
    </row>
    <row r="118" spans="13:13" x14ac:dyDescent="0.5">
      <c r="M118" s="53"/>
    </row>
    <row r="119" spans="13:13" x14ac:dyDescent="0.5">
      <c r="M119" s="53"/>
    </row>
    <row r="120" spans="13:13" x14ac:dyDescent="0.5">
      <c r="M120" s="53"/>
    </row>
    <row r="121" spans="13:13" x14ac:dyDescent="0.5">
      <c r="M121" s="53"/>
    </row>
    <row r="122" spans="13:13" x14ac:dyDescent="0.5">
      <c r="M122" s="53"/>
    </row>
    <row r="123" spans="13:13" x14ac:dyDescent="0.5">
      <c r="M123" s="53"/>
    </row>
    <row r="124" spans="13:13" x14ac:dyDescent="0.5">
      <c r="M124" s="53"/>
    </row>
    <row r="125" spans="13:13" x14ac:dyDescent="0.5">
      <c r="M125" s="53"/>
    </row>
    <row r="126" spans="13:13" x14ac:dyDescent="0.5">
      <c r="M126" s="53"/>
    </row>
    <row r="127" spans="13:13" x14ac:dyDescent="0.5">
      <c r="M127" s="53"/>
    </row>
    <row r="128" spans="13:13" x14ac:dyDescent="0.5">
      <c r="M128" s="53"/>
    </row>
    <row r="129" spans="13:13" x14ac:dyDescent="0.5">
      <c r="M129" s="53"/>
    </row>
    <row r="130" spans="13:13" x14ac:dyDescent="0.5">
      <c r="M130" s="53"/>
    </row>
    <row r="131" spans="13:13" x14ac:dyDescent="0.5">
      <c r="M131" s="53"/>
    </row>
    <row r="132" spans="13:13" x14ac:dyDescent="0.5">
      <c r="M132" s="53"/>
    </row>
    <row r="133" spans="13:13" x14ac:dyDescent="0.5">
      <c r="M133" s="53"/>
    </row>
    <row r="134" spans="13:13" x14ac:dyDescent="0.5">
      <c r="M134" s="53"/>
    </row>
    <row r="135" spans="13:13" x14ac:dyDescent="0.5">
      <c r="M135" s="53"/>
    </row>
    <row r="136" spans="13:13" x14ac:dyDescent="0.5">
      <c r="M136" s="53"/>
    </row>
    <row r="137" spans="13:13" x14ac:dyDescent="0.5">
      <c r="M137" s="53"/>
    </row>
    <row r="138" spans="13:13" x14ac:dyDescent="0.5">
      <c r="M138" s="53"/>
    </row>
    <row r="139" spans="13:13" x14ac:dyDescent="0.5">
      <c r="M139" s="53"/>
    </row>
    <row r="140" spans="13:13" x14ac:dyDescent="0.5">
      <c r="M140" s="53"/>
    </row>
    <row r="141" spans="13:13" x14ac:dyDescent="0.5">
      <c r="M141" s="53"/>
    </row>
    <row r="142" spans="13:13" x14ac:dyDescent="0.5">
      <c r="M142" s="53"/>
    </row>
    <row r="143" spans="13:13" x14ac:dyDescent="0.5">
      <c r="M143" s="53"/>
    </row>
    <row r="144" spans="13:13" x14ac:dyDescent="0.5">
      <c r="M144" s="53"/>
    </row>
    <row r="145" spans="13:13" x14ac:dyDescent="0.5">
      <c r="M145" s="53"/>
    </row>
    <row r="146" spans="13:13" x14ac:dyDescent="0.5">
      <c r="M146" s="53"/>
    </row>
    <row r="147" spans="13:13" x14ac:dyDescent="0.5">
      <c r="M147" s="53"/>
    </row>
    <row r="148" spans="13:13" x14ac:dyDescent="0.5">
      <c r="M148" s="53"/>
    </row>
    <row r="149" spans="13:13" x14ac:dyDescent="0.5">
      <c r="M149" s="53"/>
    </row>
    <row r="150" spans="13:13" x14ac:dyDescent="0.5">
      <c r="M150" s="53"/>
    </row>
    <row r="151" spans="13:13" x14ac:dyDescent="0.5">
      <c r="M151" s="53"/>
    </row>
    <row r="152" spans="13:13" x14ac:dyDescent="0.5">
      <c r="M152" s="53"/>
    </row>
    <row r="153" spans="13:13" x14ac:dyDescent="0.5">
      <c r="M153" s="53"/>
    </row>
    <row r="154" spans="13:13" x14ac:dyDescent="0.5">
      <c r="M154" s="53"/>
    </row>
    <row r="155" spans="13:13" x14ac:dyDescent="0.5">
      <c r="M155" s="53"/>
    </row>
    <row r="156" spans="13:13" x14ac:dyDescent="0.5">
      <c r="M156" s="53"/>
    </row>
    <row r="157" spans="13:13" x14ac:dyDescent="0.5">
      <c r="M157" s="53"/>
    </row>
    <row r="158" spans="13:13" x14ac:dyDescent="0.5">
      <c r="M158" s="53"/>
    </row>
    <row r="159" spans="13:13" x14ac:dyDescent="0.5">
      <c r="M159" s="53"/>
    </row>
    <row r="160" spans="13:13" x14ac:dyDescent="0.5">
      <c r="M160" s="53"/>
    </row>
    <row r="161" spans="13:13" x14ac:dyDescent="0.5">
      <c r="M161" s="53"/>
    </row>
    <row r="162" spans="13:13" x14ac:dyDescent="0.5">
      <c r="M162" s="53"/>
    </row>
    <row r="163" spans="13:13" x14ac:dyDescent="0.5">
      <c r="M163" s="53"/>
    </row>
    <row r="164" spans="13:13" x14ac:dyDescent="0.5">
      <c r="M164" s="53"/>
    </row>
    <row r="165" spans="13:13" x14ac:dyDescent="0.5">
      <c r="M165" s="53"/>
    </row>
    <row r="166" spans="13:13" x14ac:dyDescent="0.5">
      <c r="M166" s="53"/>
    </row>
    <row r="167" spans="13:13" x14ac:dyDescent="0.5">
      <c r="M167" s="53"/>
    </row>
    <row r="168" spans="13:13" x14ac:dyDescent="0.5">
      <c r="M168" s="53"/>
    </row>
    <row r="169" spans="13:13" x14ac:dyDescent="0.5">
      <c r="M169" s="53"/>
    </row>
    <row r="170" spans="13:13" x14ac:dyDescent="0.5">
      <c r="M170" s="53"/>
    </row>
    <row r="171" spans="13:13" x14ac:dyDescent="0.5">
      <c r="M171" s="53"/>
    </row>
    <row r="172" spans="13:13" x14ac:dyDescent="0.5">
      <c r="M172" s="53"/>
    </row>
    <row r="173" spans="13:13" x14ac:dyDescent="0.5">
      <c r="M173" s="53"/>
    </row>
    <row r="174" spans="13:13" x14ac:dyDescent="0.5">
      <c r="M174" s="53"/>
    </row>
    <row r="175" spans="13:13" x14ac:dyDescent="0.5">
      <c r="M175" s="53"/>
    </row>
    <row r="176" spans="13:13" x14ac:dyDescent="0.5">
      <c r="M176" s="53"/>
    </row>
    <row r="177" spans="13:14" x14ac:dyDescent="0.5">
      <c r="M177" s="53"/>
    </row>
    <row r="178" spans="13:14" x14ac:dyDescent="0.5">
      <c r="M178" s="53"/>
    </row>
    <row r="179" spans="13:14" x14ac:dyDescent="0.5">
      <c r="M179" s="53"/>
    </row>
    <row r="180" spans="13:14" x14ac:dyDescent="0.5">
      <c r="M180" s="53"/>
    </row>
    <row r="181" spans="13:14" x14ac:dyDescent="0.5">
      <c r="M181" s="53"/>
    </row>
    <row r="182" spans="13:14" x14ac:dyDescent="0.5">
      <c r="M182" s="53"/>
    </row>
    <row r="183" spans="13:14" x14ac:dyDescent="0.5">
      <c r="M183" s="53"/>
    </row>
    <row r="184" spans="13:14" x14ac:dyDescent="0.5">
      <c r="M184" s="53"/>
    </row>
    <row r="185" spans="13:14" x14ac:dyDescent="0.5">
      <c r="M185" s="53"/>
    </row>
    <row r="186" spans="13:14" x14ac:dyDescent="0.5">
      <c r="M186" s="53"/>
    </row>
    <row r="187" spans="13:14" x14ac:dyDescent="0.5">
      <c r="M187" s="53"/>
    </row>
    <row r="188" spans="13:14" x14ac:dyDescent="0.5">
      <c r="M188" s="53"/>
    </row>
    <row r="189" spans="13:14" x14ac:dyDescent="0.5">
      <c r="M189" s="53"/>
    </row>
    <row r="190" spans="13:14" x14ac:dyDescent="0.5">
      <c r="M190" s="53"/>
    </row>
    <row r="191" spans="13:14" x14ac:dyDescent="0.5">
      <c r="N191" s="101"/>
    </row>
    <row r="192" spans="13:14" x14ac:dyDescent="0.5">
      <c r="N192" s="101"/>
    </row>
  </sheetData>
  <phoneticPr fontId="34" type="noConversion"/>
  <conditionalFormatting sqref="B2:L23">
    <cfRule type="expression" dxfId="9" priority="143" stopIfTrue="1">
      <formula>#REF!="Closed"</formula>
    </cfRule>
  </conditionalFormatting>
  <dataValidations count="1">
    <dataValidation type="list" allowBlank="1" showInputMessage="1" showErrorMessage="1" sqref="M3:M190" xr:uid="{00000000-0002-0000-0400-000000000000}">
      <formula1>"Action required, Decision required, Clarify, Monitor, Escalate, Escalated, Closed"</formula1>
    </dataValidation>
  </dataValidations>
  <pageMargins left="0.70866141732283472" right="0.70866141732283472" top="0.74803149606299213" bottom="0.74803149606299213" header="0.31496062992125984" footer="0.31496062992125984"/>
  <pageSetup paperSize="9" scale="85" fitToHeight="0" orientation="landscape" r:id="rId1"/>
  <headerFooter>
    <oddHeader>&amp;C&amp;A</oddHeader>
    <oddFooter>&amp;LPrinted &amp;D&amp;C&amp;F&amp;R&amp;P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XFD32"/>
  <sheetViews>
    <sheetView showGridLines="0" zoomScale="80" zoomScaleNormal="80" workbookViewId="0">
      <selection activeCell="B3" sqref="B3"/>
    </sheetView>
  </sheetViews>
  <sheetFormatPr defaultColWidth="8.76171875" defaultRowHeight="14.35" x14ac:dyDescent="0.5"/>
  <cols>
    <col min="1" max="1" width="4.64453125" customWidth="1"/>
    <col min="2" max="2" width="11.76171875" customWidth="1"/>
    <col min="3" max="3" width="10.76171875" customWidth="1"/>
    <col min="4" max="4" width="22.703125" customWidth="1"/>
    <col min="5" max="5" width="23.52734375" customWidth="1"/>
    <col min="6" max="6" width="25.46875" customWidth="1"/>
    <col min="7" max="7" width="34.9375" customWidth="1"/>
    <col min="8" max="8" width="24.46875" customWidth="1"/>
    <col min="9" max="9" width="22.46875" customWidth="1"/>
    <col min="10" max="11" width="16.05859375" customWidth="1"/>
    <col min="12" max="12" width="14.87890625" customWidth="1"/>
    <col min="13" max="13" width="17.64453125" customWidth="1"/>
    <col min="14" max="14" width="4.46875" customWidth="1"/>
  </cols>
  <sheetData>
    <row r="1" spans="1:20 16384:16384" ht="40.200000000000003" customHeight="1" x14ac:dyDescent="1">
      <c r="A1" s="81" t="s">
        <v>0</v>
      </c>
      <c r="B1" s="7"/>
      <c r="C1" s="4"/>
      <c r="D1" s="4"/>
      <c r="E1" s="4"/>
      <c r="F1" s="4"/>
      <c r="G1" s="4"/>
      <c r="H1" s="4"/>
      <c r="I1" s="4"/>
      <c r="J1" s="4"/>
      <c r="K1" s="4"/>
      <c r="L1" s="4"/>
      <c r="M1" s="4"/>
      <c r="N1" s="4"/>
    </row>
    <row r="2" spans="1:20 16384:16384" ht="43" x14ac:dyDescent="0.5">
      <c r="A2" s="42" t="s">
        <v>13</v>
      </c>
      <c r="B2" s="42" t="s">
        <v>1</v>
      </c>
      <c r="C2" s="42" t="s">
        <v>9</v>
      </c>
      <c r="D2" s="43" t="s">
        <v>10</v>
      </c>
      <c r="E2" s="43" t="s">
        <v>51</v>
      </c>
      <c r="F2" s="43" t="s">
        <v>52</v>
      </c>
      <c r="G2" s="43" t="s">
        <v>247</v>
      </c>
      <c r="H2" s="43" t="s">
        <v>249</v>
      </c>
      <c r="I2" s="43" t="s">
        <v>248</v>
      </c>
      <c r="J2" s="43" t="s">
        <v>251</v>
      </c>
      <c r="K2" s="43" t="s">
        <v>250</v>
      </c>
      <c r="L2" s="44" t="s">
        <v>287</v>
      </c>
      <c r="M2" s="43" t="s">
        <v>14</v>
      </c>
      <c r="N2" s="6"/>
    </row>
    <row r="3" spans="1:20 16384:16384" s="50" customFormat="1" ht="13" x14ac:dyDescent="0.45">
      <c r="A3" s="51" t="s">
        <v>89</v>
      </c>
      <c r="B3" s="62"/>
      <c r="C3" s="53"/>
      <c r="D3" s="53"/>
      <c r="E3" s="53"/>
      <c r="F3" s="53"/>
      <c r="G3" s="53"/>
      <c r="H3" s="53"/>
      <c r="I3" s="53"/>
      <c r="J3" s="52"/>
      <c r="K3" s="52"/>
      <c r="L3" s="53"/>
      <c r="M3" s="53"/>
      <c r="N3" s="58"/>
    </row>
    <row r="4" spans="1:20 16384:16384" s="50" customFormat="1" ht="13" x14ac:dyDescent="0.45">
      <c r="A4" s="51" t="s">
        <v>90</v>
      </c>
      <c r="B4" s="62"/>
      <c r="C4" s="53"/>
      <c r="D4" s="53"/>
      <c r="E4" s="53"/>
      <c r="F4" s="53"/>
      <c r="G4" s="53"/>
      <c r="H4" s="53"/>
      <c r="I4" s="53"/>
      <c r="J4" s="52"/>
      <c r="K4" s="52"/>
      <c r="L4" s="53"/>
      <c r="M4" s="53"/>
      <c r="N4" s="59"/>
    </row>
    <row r="5" spans="1:20 16384:16384" s="50" customFormat="1" ht="13" x14ac:dyDescent="0.45">
      <c r="A5" s="51" t="s">
        <v>91</v>
      </c>
      <c r="B5" s="62"/>
      <c r="C5" s="53"/>
      <c r="D5" s="53"/>
      <c r="E5" s="53"/>
      <c r="F5" s="53"/>
      <c r="G5" s="53"/>
      <c r="H5" s="53"/>
      <c r="I5" s="53"/>
      <c r="J5" s="52"/>
      <c r="K5" s="52"/>
      <c r="L5" s="53"/>
      <c r="M5" s="53"/>
    </row>
    <row r="6" spans="1:20 16384:16384" s="50" customFormat="1" ht="13" x14ac:dyDescent="0.45">
      <c r="A6" s="51" t="s">
        <v>92</v>
      </c>
      <c r="B6" s="62"/>
      <c r="C6" s="53"/>
      <c r="D6" s="53"/>
      <c r="E6" s="53"/>
      <c r="F6" s="53"/>
      <c r="G6" s="53"/>
      <c r="H6" s="53"/>
      <c r="I6" s="53"/>
      <c r="J6" s="52"/>
      <c r="K6" s="52"/>
      <c r="L6" s="53"/>
      <c r="M6" s="53"/>
    </row>
    <row r="7" spans="1:20 16384:16384" s="50" customFormat="1" ht="13" x14ac:dyDescent="0.45">
      <c r="A7" s="51" t="s">
        <v>93</v>
      </c>
      <c r="B7" s="62"/>
      <c r="C7" s="53"/>
      <c r="D7" s="53"/>
      <c r="E7" s="53"/>
      <c r="F7" s="53"/>
      <c r="G7" s="53"/>
      <c r="H7" s="53"/>
      <c r="I7" s="53"/>
      <c r="J7" s="52"/>
      <c r="K7" s="52"/>
      <c r="L7" s="53"/>
      <c r="M7" s="53"/>
    </row>
    <row r="8" spans="1:20 16384:16384" s="50" customFormat="1" ht="13" x14ac:dyDescent="0.45">
      <c r="A8" s="51" t="s">
        <v>94</v>
      </c>
      <c r="B8" s="62"/>
      <c r="C8" s="53"/>
      <c r="D8" s="53"/>
      <c r="E8" s="53"/>
      <c r="F8" s="53"/>
      <c r="G8" s="53"/>
      <c r="H8" s="53"/>
      <c r="I8" s="53"/>
      <c r="J8" s="52"/>
      <c r="K8" s="52"/>
      <c r="L8" s="53"/>
      <c r="M8" s="53"/>
    </row>
    <row r="9" spans="1:20 16384:16384" s="50" customFormat="1" ht="13" x14ac:dyDescent="0.45">
      <c r="A9" s="51" t="s">
        <v>95</v>
      </c>
      <c r="B9" s="62"/>
      <c r="C9" s="53"/>
      <c r="D9" s="53"/>
      <c r="E9" s="53"/>
      <c r="F9" s="53"/>
      <c r="G9" s="53"/>
      <c r="H9" s="53"/>
      <c r="I9" s="53"/>
      <c r="J9" s="52"/>
      <c r="K9" s="52"/>
      <c r="L9" s="53"/>
      <c r="M9" s="53"/>
    </row>
    <row r="10" spans="1:20 16384:16384" s="50" customFormat="1" ht="13" x14ac:dyDescent="0.45">
      <c r="A10" s="51" t="s">
        <v>96</v>
      </c>
      <c r="B10" s="62"/>
      <c r="C10" s="53"/>
      <c r="D10" s="53"/>
      <c r="E10" s="53"/>
      <c r="F10" s="53"/>
      <c r="G10" s="53"/>
      <c r="H10" s="53"/>
      <c r="I10" s="53"/>
      <c r="J10" s="52"/>
      <c r="K10" s="52"/>
      <c r="L10" s="53"/>
      <c r="M10" s="53"/>
    </row>
    <row r="11" spans="1:20 16384:16384" s="50" customFormat="1" ht="13" x14ac:dyDescent="0.45">
      <c r="A11" s="51" t="s">
        <v>97</v>
      </c>
      <c r="B11" s="62"/>
      <c r="C11" s="53"/>
      <c r="D11" s="53"/>
      <c r="E11" s="53"/>
      <c r="F11" s="53"/>
      <c r="G11" s="53"/>
      <c r="H11" s="53"/>
      <c r="I11" s="53"/>
      <c r="J11" s="52"/>
      <c r="K11" s="52"/>
      <c r="L11" s="53"/>
      <c r="M11" s="53"/>
    </row>
    <row r="12" spans="1:20 16384:16384" s="50" customFormat="1" ht="13" x14ac:dyDescent="0.45">
      <c r="A12" s="51" t="s">
        <v>98</v>
      </c>
      <c r="B12" s="62"/>
      <c r="C12" s="53"/>
      <c r="D12" s="53"/>
      <c r="E12" s="53"/>
      <c r="F12" s="53"/>
      <c r="G12" s="53"/>
      <c r="H12" s="53"/>
      <c r="I12" s="53"/>
      <c r="J12" s="52"/>
      <c r="K12" s="52"/>
      <c r="L12" s="53"/>
      <c r="M12" s="53"/>
    </row>
    <row r="13" spans="1:20 16384:16384" s="50" customFormat="1" ht="13" x14ac:dyDescent="0.45">
      <c r="A13" s="51" t="s">
        <v>99</v>
      </c>
      <c r="B13" s="62"/>
      <c r="C13" s="53"/>
      <c r="D13" s="53"/>
      <c r="E13" s="53"/>
      <c r="F13" s="53"/>
      <c r="G13" s="53"/>
      <c r="H13" s="53"/>
      <c r="I13" s="53"/>
      <c r="J13" s="52"/>
      <c r="K13" s="52"/>
      <c r="L13" s="53"/>
      <c r="M13" s="53"/>
      <c r="XFD13" s="50" t="s">
        <v>284</v>
      </c>
    </row>
    <row r="14" spans="1:20 16384:16384" s="50" customFormat="1" ht="13" x14ac:dyDescent="0.45">
      <c r="A14" s="51" t="s">
        <v>100</v>
      </c>
      <c r="B14" s="62"/>
      <c r="C14" s="53"/>
      <c r="D14" s="53"/>
      <c r="E14" s="53"/>
      <c r="F14" s="53"/>
      <c r="G14" s="53"/>
      <c r="H14" s="53"/>
      <c r="I14" s="53"/>
      <c r="J14" s="52"/>
      <c r="K14" s="52"/>
      <c r="L14" s="53"/>
      <c r="M14" s="53"/>
      <c r="XFD14" s="50" t="s">
        <v>285</v>
      </c>
    </row>
    <row r="15" spans="1:20 16384:16384" s="50" customFormat="1" ht="13" x14ac:dyDescent="0.45">
      <c r="A15" s="51" t="s">
        <v>101</v>
      </c>
      <c r="B15" s="62"/>
      <c r="C15" s="53"/>
      <c r="D15" s="53"/>
      <c r="E15" s="53"/>
      <c r="F15" s="53"/>
      <c r="G15" s="53"/>
      <c r="H15" s="53"/>
      <c r="I15" s="53"/>
      <c r="J15" s="52"/>
      <c r="K15" s="52"/>
      <c r="L15" s="53"/>
      <c r="M15" s="53"/>
      <c r="T15" s="59"/>
    </row>
    <row r="16" spans="1:20 16384:16384" s="50" customFormat="1" ht="13" x14ac:dyDescent="0.45">
      <c r="A16" s="51" t="s">
        <v>102</v>
      </c>
      <c r="B16" s="62"/>
      <c r="C16" s="53"/>
      <c r="D16" s="53"/>
      <c r="E16" s="53"/>
      <c r="F16" s="53"/>
      <c r="G16" s="53"/>
      <c r="H16" s="53"/>
      <c r="I16" s="53"/>
      <c r="J16" s="52"/>
      <c r="K16" s="52"/>
      <c r="L16" s="53"/>
      <c r="M16" s="53"/>
      <c r="T16" s="60"/>
    </row>
    <row r="17" spans="1:20" s="50" customFormat="1" ht="13" x14ac:dyDescent="0.45">
      <c r="A17" s="51" t="s">
        <v>103</v>
      </c>
      <c r="B17" s="62"/>
      <c r="C17" s="53"/>
      <c r="D17" s="53"/>
      <c r="E17" s="53"/>
      <c r="F17" s="53"/>
      <c r="G17" s="53"/>
      <c r="H17" s="53"/>
      <c r="I17" s="53"/>
      <c r="J17" s="52"/>
      <c r="K17" s="52"/>
      <c r="L17" s="53"/>
      <c r="M17" s="53"/>
      <c r="T17" s="60"/>
    </row>
    <row r="18" spans="1:20" s="50" customFormat="1" ht="13" x14ac:dyDescent="0.45">
      <c r="A18" s="51" t="s">
        <v>104</v>
      </c>
      <c r="B18" s="62"/>
      <c r="C18" s="53"/>
      <c r="D18" s="53"/>
      <c r="E18" s="53"/>
      <c r="F18" s="53"/>
      <c r="G18" s="53"/>
      <c r="H18" s="53"/>
      <c r="I18" s="53"/>
      <c r="J18" s="52"/>
      <c r="K18" s="52"/>
      <c r="L18" s="53"/>
      <c r="M18" s="53"/>
      <c r="T18" s="60"/>
    </row>
    <row r="19" spans="1:20" s="50" customFormat="1" ht="13" x14ac:dyDescent="0.45">
      <c r="A19" s="51" t="s">
        <v>105</v>
      </c>
      <c r="B19" s="62"/>
      <c r="C19" s="53"/>
      <c r="D19" s="53"/>
      <c r="E19" s="53"/>
      <c r="F19" s="53"/>
      <c r="G19" s="53"/>
      <c r="H19" s="53"/>
      <c r="I19" s="53"/>
      <c r="J19" s="52"/>
      <c r="K19" s="52"/>
      <c r="L19" s="53"/>
      <c r="M19" s="53"/>
      <c r="T19" s="60"/>
    </row>
    <row r="20" spans="1:20" s="50" customFormat="1" ht="13" x14ac:dyDescent="0.45">
      <c r="A20" s="51" t="s">
        <v>106</v>
      </c>
      <c r="B20" s="62"/>
      <c r="C20" s="53"/>
      <c r="D20" s="53"/>
      <c r="E20" s="53"/>
      <c r="F20" s="53"/>
      <c r="G20" s="53"/>
      <c r="H20" s="53"/>
      <c r="I20" s="53"/>
      <c r="J20" s="52"/>
      <c r="K20" s="52"/>
      <c r="L20" s="53"/>
      <c r="M20" s="53"/>
      <c r="T20" s="60"/>
    </row>
    <row r="21" spans="1:20" s="50" customFormat="1" ht="13" x14ac:dyDescent="0.45">
      <c r="A21" s="51" t="s">
        <v>107</v>
      </c>
      <c r="B21" s="62"/>
      <c r="C21" s="53"/>
      <c r="D21" s="53"/>
      <c r="E21" s="53"/>
      <c r="F21" s="53"/>
      <c r="G21" s="53"/>
      <c r="H21" s="53"/>
      <c r="I21" s="53"/>
      <c r="J21" s="52"/>
      <c r="K21" s="52"/>
      <c r="L21" s="53"/>
      <c r="M21" s="53"/>
      <c r="T21" s="61"/>
    </row>
    <row r="22" spans="1:20" s="50" customFormat="1" ht="13" x14ac:dyDescent="0.45">
      <c r="A22" s="51" t="s">
        <v>108</v>
      </c>
      <c r="B22" s="62"/>
      <c r="C22" s="53"/>
      <c r="D22" s="53"/>
      <c r="E22" s="53"/>
      <c r="F22" s="53"/>
      <c r="G22" s="53"/>
      <c r="H22" s="53"/>
      <c r="I22" s="53"/>
      <c r="J22" s="52"/>
      <c r="K22" s="52"/>
      <c r="L22" s="53"/>
      <c r="M22" s="53"/>
      <c r="T22" s="61"/>
    </row>
    <row r="23" spans="1:20" s="50" customFormat="1" ht="13" x14ac:dyDescent="0.45">
      <c r="A23" s="51" t="s">
        <v>109</v>
      </c>
      <c r="B23" s="62"/>
      <c r="C23" s="53"/>
      <c r="D23" s="53"/>
      <c r="E23" s="53"/>
      <c r="F23" s="53"/>
      <c r="G23" s="53"/>
      <c r="H23" s="53"/>
      <c r="I23" s="53"/>
      <c r="J23" s="52"/>
      <c r="K23" s="52"/>
      <c r="L23" s="53"/>
      <c r="M23" s="53"/>
    </row>
    <row r="24" spans="1:20" s="50" customFormat="1" ht="13" x14ac:dyDescent="0.45">
      <c r="A24" s="51" t="s">
        <v>110</v>
      </c>
      <c r="B24" s="62"/>
      <c r="C24" s="53"/>
      <c r="D24" s="53"/>
      <c r="E24" s="53"/>
      <c r="F24" s="53"/>
      <c r="G24" s="53"/>
      <c r="H24" s="53"/>
      <c r="I24" s="53"/>
      <c r="J24" s="52"/>
      <c r="K24" s="52"/>
      <c r="L24" s="53"/>
      <c r="M24" s="53"/>
    </row>
    <row r="25" spans="1:20" s="50" customFormat="1" ht="13" x14ac:dyDescent="0.45">
      <c r="A25" s="51" t="s">
        <v>111</v>
      </c>
      <c r="B25" s="62"/>
      <c r="C25" s="53"/>
      <c r="D25" s="53"/>
      <c r="E25" s="53"/>
      <c r="F25" s="53"/>
      <c r="G25" s="53"/>
      <c r="H25" s="53"/>
      <c r="I25" s="53"/>
      <c r="J25" s="52"/>
      <c r="K25" s="52"/>
      <c r="L25" s="53"/>
      <c r="M25" s="53"/>
    </row>
    <row r="26" spans="1:20" s="50" customFormat="1" ht="13" x14ac:dyDescent="0.45">
      <c r="A26" s="51" t="s">
        <v>112</v>
      </c>
      <c r="B26" s="62"/>
      <c r="C26" s="53"/>
      <c r="D26" s="53"/>
      <c r="E26" s="53"/>
      <c r="F26" s="53"/>
      <c r="G26" s="53"/>
      <c r="H26" s="53"/>
      <c r="I26" s="53"/>
      <c r="J26" s="52"/>
      <c r="K26" s="52"/>
      <c r="L26" s="53"/>
      <c r="M26" s="53"/>
    </row>
    <row r="27" spans="1:20" s="50" customFormat="1" ht="13" x14ac:dyDescent="0.45">
      <c r="A27" s="51" t="s">
        <v>113</v>
      </c>
      <c r="B27" s="62"/>
      <c r="C27" s="53"/>
      <c r="D27" s="53"/>
      <c r="E27" s="53"/>
      <c r="F27" s="53"/>
      <c r="G27" s="53"/>
      <c r="H27" s="53"/>
      <c r="I27" s="53"/>
      <c r="J27" s="52"/>
      <c r="K27" s="52"/>
      <c r="L27" s="53"/>
      <c r="M27" s="53"/>
    </row>
    <row r="28" spans="1:20" s="50" customFormat="1" ht="13" x14ac:dyDescent="0.45">
      <c r="A28" s="51" t="s">
        <v>114</v>
      </c>
      <c r="B28" s="62"/>
      <c r="C28" s="53"/>
      <c r="D28" s="53"/>
      <c r="E28" s="53"/>
      <c r="F28" s="53"/>
      <c r="G28" s="53"/>
      <c r="H28" s="53"/>
      <c r="I28" s="53"/>
      <c r="J28" s="52"/>
      <c r="K28" s="52"/>
      <c r="L28" s="53"/>
      <c r="M28" s="53"/>
    </row>
    <row r="29" spans="1:20" s="50" customFormat="1" ht="13" x14ac:dyDescent="0.45">
      <c r="A29" s="51" t="s">
        <v>115</v>
      </c>
      <c r="B29" s="62"/>
      <c r="C29" s="53"/>
      <c r="D29" s="53"/>
      <c r="E29" s="53"/>
      <c r="F29" s="53"/>
      <c r="G29" s="53"/>
      <c r="H29" s="53"/>
      <c r="I29" s="53"/>
      <c r="J29" s="52"/>
      <c r="K29" s="52"/>
      <c r="L29" s="53"/>
      <c r="M29" s="53"/>
    </row>
    <row r="30" spans="1:20" s="50" customFormat="1" ht="13" x14ac:dyDescent="0.45">
      <c r="A30" s="51" t="s">
        <v>116</v>
      </c>
      <c r="B30" s="62"/>
      <c r="C30" s="53"/>
      <c r="D30" s="53"/>
      <c r="E30" s="53"/>
      <c r="F30" s="53"/>
      <c r="G30" s="53"/>
      <c r="H30" s="53"/>
      <c r="I30" s="53"/>
      <c r="J30" s="52"/>
      <c r="K30" s="52"/>
      <c r="L30" s="53"/>
      <c r="M30" s="53"/>
    </row>
    <row r="31" spans="1:20" s="50" customFormat="1" ht="13" x14ac:dyDescent="0.45">
      <c r="A31" s="51" t="s">
        <v>117</v>
      </c>
      <c r="B31" s="62"/>
      <c r="C31" s="53"/>
      <c r="D31" s="53"/>
      <c r="E31" s="53"/>
      <c r="F31" s="53"/>
      <c r="G31" s="53"/>
      <c r="H31" s="53"/>
      <c r="I31" s="53"/>
      <c r="J31" s="52"/>
      <c r="K31" s="52"/>
      <c r="L31" s="53"/>
      <c r="M31" s="53"/>
    </row>
    <row r="32" spans="1:20" s="50" customFormat="1" ht="13" x14ac:dyDescent="0.45">
      <c r="A32" s="51" t="s">
        <v>118</v>
      </c>
      <c r="B32" s="62"/>
      <c r="C32" s="53"/>
      <c r="D32" s="53"/>
      <c r="E32" s="53"/>
      <c r="F32" s="53"/>
      <c r="G32" s="53"/>
      <c r="H32" s="53"/>
      <c r="I32" s="53"/>
      <c r="J32" s="52"/>
      <c r="K32" s="52"/>
      <c r="L32" s="53"/>
      <c r="M32" s="53"/>
    </row>
  </sheetData>
  <conditionalFormatting sqref="C3:M32">
    <cfRule type="expression" dxfId="8" priority="1" stopIfTrue="1">
      <formula>$L3="Closed"</formula>
    </cfRule>
  </conditionalFormatting>
  <dataValidations count="1">
    <dataValidation type="list" allowBlank="1" showInputMessage="1" showErrorMessage="1" sqref="L3:L32" xr:uid="{00000000-0002-0000-0500-000000000000}">
      <formula1>"Action required, Decision required, Clarify, Monitor, Escalate, Escalated, Closed"</formula1>
    </dataValidation>
  </dataValidations>
  <pageMargins left="0.70866141732283472" right="0.70866141732283472" top="0.74803149606299213" bottom="0.74803149606299213" header="0.31496062992125984" footer="0.31496062992125984"/>
  <pageSetup paperSize="9" scale="56" fitToHeight="0" orientation="landscape" r:id="rId1"/>
  <headerFooter>
    <oddHeader>&amp;C&amp;A</oddHeader>
    <oddFooter>&amp;LPrinted &amp;D&amp;C&amp;F&amp;R&amp;P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Y33"/>
  <sheetViews>
    <sheetView showGridLines="0" tabSelected="1" zoomScale="80" zoomScaleNormal="80" workbookViewId="0">
      <selection activeCell="L13" sqref="L13"/>
    </sheetView>
  </sheetViews>
  <sheetFormatPr defaultColWidth="9.17578125" defaultRowHeight="14.35" x14ac:dyDescent="0.5"/>
  <cols>
    <col min="1" max="1" width="7.41015625" style="3" customWidth="1"/>
    <col min="2" max="2" width="26.703125" customWidth="1"/>
    <col min="3" max="3" width="12.52734375" bestFit="1" customWidth="1"/>
    <col min="4" max="4" width="11" bestFit="1" customWidth="1"/>
    <col min="5" max="6" width="36.46875" customWidth="1"/>
    <col min="7" max="12" width="14.64453125" customWidth="1"/>
    <col min="13" max="13" width="21.17578125" customWidth="1"/>
    <col min="14" max="14" width="14" customWidth="1"/>
    <col min="15" max="15" width="14.17578125" customWidth="1"/>
    <col min="16" max="16" width="13.46875" customWidth="1"/>
    <col min="17" max="17" width="14.703125" customWidth="1"/>
    <col min="18" max="18" width="15.46875" customWidth="1"/>
    <col min="20" max="20" width="9.46875" customWidth="1"/>
  </cols>
  <sheetData>
    <row r="1" spans="1:25" ht="39.950000000000003" customHeight="1" thickBot="1" x14ac:dyDescent="0.9">
      <c r="A1" s="81" t="s">
        <v>15</v>
      </c>
      <c r="B1" s="4"/>
      <c r="C1" s="4"/>
      <c r="D1" s="4"/>
      <c r="E1" s="4"/>
      <c r="F1" s="4"/>
      <c r="G1" s="4"/>
      <c r="H1" s="4"/>
      <c r="I1" s="4"/>
      <c r="J1" s="4"/>
      <c r="K1" s="4"/>
      <c r="L1" s="4"/>
      <c r="M1" s="4"/>
      <c r="N1" s="4"/>
      <c r="O1" s="4"/>
      <c r="P1" s="4"/>
      <c r="Q1" s="4"/>
    </row>
    <row r="2" spans="1:25" s="1" customFormat="1" ht="18" customHeight="1" thickBot="1" x14ac:dyDescent="0.9">
      <c r="A2" s="75"/>
      <c r="B2" s="78" t="s">
        <v>4</v>
      </c>
      <c r="C2" s="76"/>
      <c r="D2" s="76"/>
      <c r="E2" s="75"/>
      <c r="F2" s="80" t="s">
        <v>5</v>
      </c>
      <c r="G2" s="80"/>
      <c r="H2" s="76"/>
      <c r="I2" s="76"/>
      <c r="J2" s="76"/>
      <c r="K2" s="76"/>
      <c r="L2" s="79"/>
      <c r="M2" s="76"/>
      <c r="N2" s="76" t="s">
        <v>6</v>
      </c>
      <c r="O2" s="77"/>
      <c r="P2" s="4"/>
      <c r="Q2" s="4"/>
    </row>
    <row r="3" spans="1:25" s="2" customFormat="1" ht="83.25" customHeight="1" thickBot="1" x14ac:dyDescent="0.55000000000000004">
      <c r="A3" s="85" t="s">
        <v>121</v>
      </c>
      <c r="B3" s="86" t="s">
        <v>16</v>
      </c>
      <c r="C3" s="86" t="s">
        <v>8</v>
      </c>
      <c r="D3" s="87" t="s">
        <v>9</v>
      </c>
      <c r="E3" s="88" t="s">
        <v>383</v>
      </c>
      <c r="F3" s="86" t="s">
        <v>384</v>
      </c>
      <c r="G3" s="86" t="s">
        <v>387</v>
      </c>
      <c r="H3" s="86" t="s">
        <v>380</v>
      </c>
      <c r="I3" s="86" t="s">
        <v>381</v>
      </c>
      <c r="J3" s="86" t="s">
        <v>382</v>
      </c>
      <c r="K3" s="87" t="s">
        <v>385</v>
      </c>
      <c r="L3" s="87" t="s">
        <v>386</v>
      </c>
      <c r="M3" s="88" t="s">
        <v>7</v>
      </c>
      <c r="N3" s="86" t="s">
        <v>53</v>
      </c>
      <c r="O3" s="87" t="s">
        <v>246</v>
      </c>
      <c r="P3" s="49" t="s">
        <v>287</v>
      </c>
      <c r="Q3" s="48" t="s">
        <v>14</v>
      </c>
    </row>
    <row r="4" spans="1:25" s="50" customFormat="1" ht="13" x14ac:dyDescent="0.45">
      <c r="A4" s="82" t="s">
        <v>120</v>
      </c>
      <c r="B4" s="83"/>
      <c r="C4" s="84"/>
      <c r="D4" s="95"/>
      <c r="E4" s="92"/>
      <c r="F4" s="84"/>
      <c r="G4" s="110"/>
      <c r="H4" s="110"/>
      <c r="I4" s="110"/>
      <c r="J4" s="110"/>
      <c r="K4" s="110"/>
      <c r="L4" s="91"/>
      <c r="M4" s="89"/>
      <c r="N4" s="83"/>
      <c r="O4" s="90"/>
      <c r="P4" s="66"/>
      <c r="Q4" s="53"/>
    </row>
    <row r="5" spans="1:25" s="50" customFormat="1" ht="13" x14ac:dyDescent="0.45">
      <c r="A5" s="63" t="s">
        <v>122</v>
      </c>
      <c r="B5" s="53"/>
      <c r="C5" s="52"/>
      <c r="D5" s="64"/>
      <c r="E5" s="93"/>
      <c r="F5" s="52"/>
      <c r="G5" s="111"/>
      <c r="H5" s="111"/>
      <c r="I5" s="111"/>
      <c r="J5" s="111"/>
      <c r="K5" s="111"/>
      <c r="L5" s="65"/>
      <c r="M5" s="66"/>
      <c r="N5" s="53"/>
      <c r="O5" s="65"/>
      <c r="P5" s="66"/>
      <c r="Q5" s="53"/>
    </row>
    <row r="6" spans="1:25" s="50" customFormat="1" ht="13" x14ac:dyDescent="0.45">
      <c r="A6" s="63" t="s">
        <v>123</v>
      </c>
      <c r="B6" s="53"/>
      <c r="C6" s="52"/>
      <c r="D6" s="64"/>
      <c r="E6" s="93"/>
      <c r="F6" s="52"/>
      <c r="G6" s="111"/>
      <c r="H6" s="111"/>
      <c r="I6" s="111"/>
      <c r="J6" s="111"/>
      <c r="K6" s="111"/>
      <c r="L6" s="65"/>
      <c r="M6" s="66"/>
      <c r="N6" s="53"/>
      <c r="O6" s="65"/>
      <c r="P6" s="66"/>
      <c r="Q6" s="53"/>
    </row>
    <row r="7" spans="1:25" s="50" customFormat="1" ht="13" x14ac:dyDescent="0.45">
      <c r="A7" s="63" t="s">
        <v>124</v>
      </c>
      <c r="B7" s="53"/>
      <c r="C7" s="52"/>
      <c r="D7" s="64"/>
      <c r="E7" s="93"/>
      <c r="F7" s="52"/>
      <c r="G7" s="111"/>
      <c r="H7" s="111"/>
      <c r="I7" s="111"/>
      <c r="J7" s="111"/>
      <c r="K7" s="111"/>
      <c r="L7" s="65"/>
      <c r="M7" s="66"/>
      <c r="N7" s="53"/>
      <c r="O7" s="65"/>
      <c r="P7" s="66"/>
      <c r="Q7" s="53"/>
    </row>
    <row r="8" spans="1:25" s="50" customFormat="1" ht="13" x14ac:dyDescent="0.45">
      <c r="A8" s="63" t="s">
        <v>125</v>
      </c>
      <c r="B8" s="53"/>
      <c r="C8" s="52"/>
      <c r="D8" s="64"/>
      <c r="E8" s="93"/>
      <c r="F8" s="52"/>
      <c r="G8" s="111"/>
      <c r="H8" s="111"/>
      <c r="I8" s="111"/>
      <c r="J8" s="111"/>
      <c r="K8" s="111"/>
      <c r="L8" s="65"/>
      <c r="M8" s="66"/>
      <c r="N8" s="53"/>
      <c r="O8" s="65"/>
      <c r="P8" s="66"/>
      <c r="Q8" s="53"/>
    </row>
    <row r="9" spans="1:25" s="50" customFormat="1" ht="13" x14ac:dyDescent="0.45">
      <c r="A9" s="63" t="s">
        <v>126</v>
      </c>
      <c r="B9" s="53"/>
      <c r="C9" s="52"/>
      <c r="D9" s="64"/>
      <c r="E9" s="93"/>
      <c r="F9" s="52"/>
      <c r="G9" s="111"/>
      <c r="H9" s="111"/>
      <c r="I9" s="111"/>
      <c r="J9" s="111"/>
      <c r="K9" s="111"/>
      <c r="L9" s="65"/>
      <c r="M9" s="66"/>
      <c r="N9" s="53"/>
      <c r="O9" s="65"/>
      <c r="P9" s="66"/>
      <c r="Q9" s="53"/>
    </row>
    <row r="10" spans="1:25" s="50" customFormat="1" ht="13" x14ac:dyDescent="0.45">
      <c r="A10" s="63" t="s">
        <v>127</v>
      </c>
      <c r="B10" s="53"/>
      <c r="C10" s="52"/>
      <c r="D10" s="64"/>
      <c r="E10" s="93"/>
      <c r="F10" s="52"/>
      <c r="G10" s="111"/>
      <c r="H10" s="111"/>
      <c r="I10" s="111"/>
      <c r="J10" s="111"/>
      <c r="K10" s="111"/>
      <c r="L10" s="65"/>
      <c r="M10" s="66"/>
      <c r="N10" s="53"/>
      <c r="O10" s="65"/>
      <c r="P10" s="66"/>
      <c r="Q10" s="53"/>
    </row>
    <row r="11" spans="1:25" s="50" customFormat="1" ht="13" x14ac:dyDescent="0.45">
      <c r="A11" s="63" t="s">
        <v>128</v>
      </c>
      <c r="B11" s="53"/>
      <c r="C11" s="52"/>
      <c r="D11" s="64"/>
      <c r="E11" s="93"/>
      <c r="F11" s="52"/>
      <c r="G11" s="111"/>
      <c r="H11" s="111"/>
      <c r="I11" s="111"/>
      <c r="J11" s="111"/>
      <c r="K11" s="111"/>
      <c r="L11" s="65"/>
      <c r="M11" s="66"/>
      <c r="N11" s="53"/>
      <c r="O11" s="65"/>
      <c r="P11" s="66"/>
      <c r="Q11" s="53"/>
    </row>
    <row r="12" spans="1:25" s="50" customFormat="1" ht="13" x14ac:dyDescent="0.45">
      <c r="A12" s="63" t="s">
        <v>129</v>
      </c>
      <c r="B12" s="53"/>
      <c r="C12" s="52"/>
      <c r="D12" s="64"/>
      <c r="E12" s="93"/>
      <c r="F12" s="52"/>
      <c r="G12" s="111"/>
      <c r="H12" s="111"/>
      <c r="I12" s="111"/>
      <c r="J12" s="111"/>
      <c r="K12" s="111"/>
      <c r="L12" s="65"/>
      <c r="M12" s="66"/>
      <c r="N12" s="53"/>
      <c r="O12" s="65"/>
      <c r="P12" s="66"/>
      <c r="Q12" s="53"/>
    </row>
    <row r="13" spans="1:25" s="50" customFormat="1" ht="13" x14ac:dyDescent="0.45">
      <c r="A13" s="63" t="s">
        <v>130</v>
      </c>
      <c r="B13" s="53"/>
      <c r="C13" s="52"/>
      <c r="D13" s="64"/>
      <c r="E13" s="93"/>
      <c r="F13" s="52"/>
      <c r="G13" s="111"/>
      <c r="H13" s="111"/>
      <c r="I13" s="111"/>
      <c r="J13" s="111"/>
      <c r="K13" s="111"/>
      <c r="L13" s="65"/>
      <c r="M13" s="66"/>
      <c r="N13" s="53"/>
      <c r="O13" s="65"/>
      <c r="P13" s="66"/>
      <c r="Q13" s="53"/>
      <c r="X13" s="59"/>
      <c r="Y13" s="67"/>
    </row>
    <row r="14" spans="1:25" s="50" customFormat="1" ht="13" x14ac:dyDescent="0.45">
      <c r="A14" s="63" t="s">
        <v>131</v>
      </c>
      <c r="B14" s="53"/>
      <c r="C14" s="52"/>
      <c r="D14" s="64"/>
      <c r="E14" s="93"/>
      <c r="F14" s="52"/>
      <c r="G14" s="111"/>
      <c r="H14" s="111"/>
      <c r="I14" s="111"/>
      <c r="J14" s="111"/>
      <c r="K14" s="111"/>
      <c r="L14" s="65"/>
      <c r="M14" s="66"/>
      <c r="N14" s="53"/>
      <c r="O14" s="65"/>
      <c r="P14" s="66"/>
      <c r="Q14" s="53"/>
      <c r="X14" s="60"/>
    </row>
    <row r="15" spans="1:25" s="50" customFormat="1" ht="13" x14ac:dyDescent="0.45">
      <c r="A15" s="63" t="s">
        <v>132</v>
      </c>
      <c r="B15" s="53"/>
      <c r="C15" s="52"/>
      <c r="D15" s="64"/>
      <c r="E15" s="93"/>
      <c r="F15" s="52"/>
      <c r="G15" s="111"/>
      <c r="H15" s="111"/>
      <c r="I15" s="111"/>
      <c r="J15" s="111"/>
      <c r="K15" s="111"/>
      <c r="L15" s="65"/>
      <c r="M15" s="66"/>
      <c r="N15" s="53"/>
      <c r="O15" s="65"/>
      <c r="P15" s="66"/>
      <c r="Q15" s="53"/>
      <c r="X15" s="60"/>
    </row>
    <row r="16" spans="1:25" s="50" customFormat="1" ht="13" x14ac:dyDescent="0.45">
      <c r="A16" s="63" t="s">
        <v>133</v>
      </c>
      <c r="B16" s="53"/>
      <c r="C16" s="52"/>
      <c r="D16" s="64"/>
      <c r="E16" s="93"/>
      <c r="F16" s="52"/>
      <c r="G16" s="111"/>
      <c r="H16" s="111"/>
      <c r="I16" s="111"/>
      <c r="J16" s="111"/>
      <c r="K16" s="111"/>
      <c r="L16" s="65"/>
      <c r="M16" s="66"/>
      <c r="N16" s="53"/>
      <c r="O16" s="65"/>
      <c r="P16" s="66"/>
      <c r="Q16" s="53"/>
      <c r="X16" s="60"/>
    </row>
    <row r="17" spans="1:24" s="50" customFormat="1" ht="13" x14ac:dyDescent="0.45">
      <c r="A17" s="63" t="s">
        <v>134</v>
      </c>
      <c r="B17" s="53"/>
      <c r="C17" s="52"/>
      <c r="D17" s="64"/>
      <c r="E17" s="93"/>
      <c r="F17" s="52"/>
      <c r="G17" s="111"/>
      <c r="H17" s="111"/>
      <c r="I17" s="111"/>
      <c r="J17" s="111"/>
      <c r="K17" s="111"/>
      <c r="L17" s="65"/>
      <c r="M17" s="66"/>
      <c r="N17" s="53"/>
      <c r="O17" s="65"/>
      <c r="P17" s="66"/>
      <c r="Q17" s="53"/>
      <c r="X17" s="60"/>
    </row>
    <row r="18" spans="1:24" s="50" customFormat="1" ht="13" x14ac:dyDescent="0.45">
      <c r="A18" s="63" t="s">
        <v>135</v>
      </c>
      <c r="B18" s="53"/>
      <c r="C18" s="52"/>
      <c r="D18" s="64"/>
      <c r="E18" s="93"/>
      <c r="F18" s="52"/>
      <c r="G18" s="111"/>
      <c r="H18" s="111"/>
      <c r="I18" s="111"/>
      <c r="J18" s="111"/>
      <c r="K18" s="111"/>
      <c r="L18" s="65"/>
      <c r="M18" s="66"/>
      <c r="N18" s="53"/>
      <c r="O18" s="65"/>
      <c r="P18" s="66"/>
      <c r="Q18" s="53"/>
      <c r="X18" s="60"/>
    </row>
    <row r="19" spans="1:24" s="50" customFormat="1" ht="13" x14ac:dyDescent="0.45">
      <c r="A19" s="63" t="s">
        <v>136</v>
      </c>
      <c r="B19" s="53"/>
      <c r="C19" s="52"/>
      <c r="D19" s="64"/>
      <c r="E19" s="93"/>
      <c r="F19" s="52"/>
      <c r="G19" s="111"/>
      <c r="H19" s="111"/>
      <c r="I19" s="111"/>
      <c r="J19" s="111"/>
      <c r="K19" s="111"/>
      <c r="L19" s="65"/>
      <c r="M19" s="66"/>
      <c r="N19" s="53"/>
      <c r="O19" s="65"/>
      <c r="P19" s="66"/>
      <c r="Q19" s="53"/>
      <c r="X19" s="60"/>
    </row>
    <row r="20" spans="1:24" s="50" customFormat="1" ht="13" x14ac:dyDescent="0.45">
      <c r="A20" s="63" t="s">
        <v>137</v>
      </c>
      <c r="B20" s="53"/>
      <c r="C20" s="52"/>
      <c r="D20" s="64"/>
      <c r="E20" s="93"/>
      <c r="F20" s="52"/>
      <c r="G20" s="111"/>
      <c r="H20" s="111"/>
      <c r="I20" s="111"/>
      <c r="J20" s="111"/>
      <c r="K20" s="111"/>
      <c r="L20" s="65"/>
      <c r="M20" s="66"/>
      <c r="N20" s="53"/>
      <c r="O20" s="65"/>
      <c r="P20" s="66"/>
      <c r="Q20" s="53"/>
      <c r="X20" s="61"/>
    </row>
    <row r="21" spans="1:24" s="50" customFormat="1" ht="13" x14ac:dyDescent="0.45">
      <c r="A21" s="63" t="s">
        <v>138</v>
      </c>
      <c r="B21" s="53"/>
      <c r="C21" s="52"/>
      <c r="D21" s="64"/>
      <c r="E21" s="93"/>
      <c r="F21" s="52"/>
      <c r="G21" s="111"/>
      <c r="H21" s="111"/>
      <c r="I21" s="111"/>
      <c r="J21" s="111"/>
      <c r="K21" s="111"/>
      <c r="L21" s="65"/>
      <c r="M21" s="66"/>
      <c r="N21" s="53"/>
      <c r="O21" s="65"/>
      <c r="P21" s="66"/>
      <c r="Q21" s="53"/>
      <c r="X21" s="61"/>
    </row>
    <row r="22" spans="1:24" s="50" customFormat="1" ht="13" x14ac:dyDescent="0.45">
      <c r="A22" s="63" t="s">
        <v>139</v>
      </c>
      <c r="B22" s="53"/>
      <c r="C22" s="52"/>
      <c r="D22" s="64"/>
      <c r="E22" s="93"/>
      <c r="F22" s="52"/>
      <c r="G22" s="111"/>
      <c r="H22" s="111"/>
      <c r="I22" s="111"/>
      <c r="J22" s="111"/>
      <c r="K22" s="111"/>
      <c r="L22" s="65"/>
      <c r="M22" s="66"/>
      <c r="N22" s="53"/>
      <c r="O22" s="65"/>
      <c r="P22" s="66"/>
      <c r="Q22" s="53"/>
    </row>
    <row r="23" spans="1:24" s="50" customFormat="1" ht="13" x14ac:dyDescent="0.45">
      <c r="A23" s="63" t="s">
        <v>140</v>
      </c>
      <c r="B23" s="53"/>
      <c r="C23" s="52"/>
      <c r="D23" s="64"/>
      <c r="E23" s="93"/>
      <c r="F23" s="52"/>
      <c r="G23" s="111"/>
      <c r="H23" s="111"/>
      <c r="I23" s="111"/>
      <c r="J23" s="111"/>
      <c r="K23" s="111"/>
      <c r="L23" s="65"/>
      <c r="M23" s="66"/>
      <c r="N23" s="53"/>
      <c r="O23" s="65"/>
      <c r="P23" s="66"/>
      <c r="Q23" s="53"/>
    </row>
    <row r="24" spans="1:24" s="50" customFormat="1" ht="13" x14ac:dyDescent="0.45">
      <c r="A24" s="63" t="s">
        <v>141</v>
      </c>
      <c r="B24" s="53"/>
      <c r="C24" s="52"/>
      <c r="D24" s="64"/>
      <c r="E24" s="93"/>
      <c r="F24" s="52"/>
      <c r="G24" s="111"/>
      <c r="H24" s="111"/>
      <c r="I24" s="111"/>
      <c r="J24" s="111"/>
      <c r="K24" s="111"/>
      <c r="L24" s="65"/>
      <c r="M24" s="66"/>
      <c r="N24" s="53"/>
      <c r="O24" s="65"/>
      <c r="P24" s="66"/>
      <c r="Q24" s="53"/>
    </row>
    <row r="25" spans="1:24" s="50" customFormat="1" ht="13" x14ac:dyDescent="0.45">
      <c r="A25" s="63" t="s">
        <v>142</v>
      </c>
      <c r="B25" s="53"/>
      <c r="C25" s="52"/>
      <c r="D25" s="64"/>
      <c r="E25" s="93"/>
      <c r="F25" s="52"/>
      <c r="G25" s="111"/>
      <c r="H25" s="111"/>
      <c r="I25" s="111"/>
      <c r="J25" s="111"/>
      <c r="K25" s="111"/>
      <c r="L25" s="65"/>
      <c r="M25" s="66"/>
      <c r="N25" s="53"/>
      <c r="O25" s="65"/>
      <c r="P25" s="66"/>
      <c r="Q25" s="53"/>
    </row>
    <row r="26" spans="1:24" s="50" customFormat="1" ht="13" x14ac:dyDescent="0.45">
      <c r="A26" s="63" t="s">
        <v>143</v>
      </c>
      <c r="B26" s="53"/>
      <c r="C26" s="52"/>
      <c r="D26" s="64"/>
      <c r="E26" s="93"/>
      <c r="F26" s="52"/>
      <c r="G26" s="111"/>
      <c r="H26" s="111"/>
      <c r="I26" s="111"/>
      <c r="J26" s="111"/>
      <c r="K26" s="111"/>
      <c r="L26" s="65"/>
      <c r="M26" s="66"/>
      <c r="N26" s="53"/>
      <c r="O26" s="65"/>
      <c r="P26" s="66"/>
      <c r="Q26" s="53"/>
    </row>
    <row r="27" spans="1:24" s="50" customFormat="1" ht="13" x14ac:dyDescent="0.45">
      <c r="A27" s="63" t="s">
        <v>144</v>
      </c>
      <c r="B27" s="53"/>
      <c r="C27" s="52"/>
      <c r="D27" s="64"/>
      <c r="E27" s="93"/>
      <c r="F27" s="52"/>
      <c r="G27" s="111"/>
      <c r="H27" s="111"/>
      <c r="I27" s="111"/>
      <c r="J27" s="111"/>
      <c r="K27" s="111"/>
      <c r="L27" s="65"/>
      <c r="M27" s="66"/>
      <c r="N27" s="53"/>
      <c r="O27" s="65"/>
      <c r="P27" s="66"/>
      <c r="Q27" s="53"/>
    </row>
    <row r="28" spans="1:24" s="50" customFormat="1" ht="13" x14ac:dyDescent="0.45">
      <c r="A28" s="63" t="s">
        <v>145</v>
      </c>
      <c r="B28" s="53"/>
      <c r="C28" s="52"/>
      <c r="D28" s="64"/>
      <c r="E28" s="93"/>
      <c r="F28" s="52"/>
      <c r="G28" s="111"/>
      <c r="H28" s="111"/>
      <c r="I28" s="111"/>
      <c r="J28" s="111"/>
      <c r="K28" s="111"/>
      <c r="L28" s="65"/>
      <c r="M28" s="66"/>
      <c r="N28" s="53"/>
      <c r="O28" s="65"/>
      <c r="P28" s="66"/>
      <c r="Q28" s="53"/>
    </row>
    <row r="29" spans="1:24" s="50" customFormat="1" ht="13" x14ac:dyDescent="0.45">
      <c r="A29" s="63" t="s">
        <v>146</v>
      </c>
      <c r="B29" s="53"/>
      <c r="C29" s="52"/>
      <c r="D29" s="64"/>
      <c r="E29" s="93"/>
      <c r="F29" s="52"/>
      <c r="G29" s="111"/>
      <c r="H29" s="111"/>
      <c r="I29" s="111"/>
      <c r="J29" s="111"/>
      <c r="K29" s="111"/>
      <c r="L29" s="65"/>
      <c r="M29" s="66"/>
      <c r="N29" s="53"/>
      <c r="O29" s="65"/>
      <c r="P29" s="66"/>
      <c r="Q29" s="53"/>
    </row>
    <row r="30" spans="1:24" s="50" customFormat="1" ht="13" x14ac:dyDescent="0.45">
      <c r="A30" s="63" t="s">
        <v>147</v>
      </c>
      <c r="B30" s="53"/>
      <c r="C30" s="52"/>
      <c r="D30" s="64"/>
      <c r="E30" s="93"/>
      <c r="F30" s="52"/>
      <c r="G30" s="111"/>
      <c r="H30" s="111"/>
      <c r="I30" s="111"/>
      <c r="J30" s="111"/>
      <c r="K30" s="111"/>
      <c r="L30" s="65"/>
      <c r="M30" s="66"/>
      <c r="N30" s="53"/>
      <c r="O30" s="65"/>
      <c r="P30" s="66"/>
      <c r="Q30" s="53"/>
    </row>
    <row r="31" spans="1:24" s="50" customFormat="1" ht="13" x14ac:dyDescent="0.45">
      <c r="A31" s="63" t="s">
        <v>148</v>
      </c>
      <c r="B31" s="53"/>
      <c r="C31" s="52"/>
      <c r="D31" s="64"/>
      <c r="E31" s="93"/>
      <c r="F31" s="52"/>
      <c r="G31" s="111"/>
      <c r="H31" s="111"/>
      <c r="I31" s="111"/>
      <c r="J31" s="111"/>
      <c r="K31" s="111"/>
      <c r="L31" s="65"/>
      <c r="M31" s="66"/>
      <c r="N31" s="53"/>
      <c r="O31" s="65"/>
      <c r="P31" s="66"/>
      <c r="Q31" s="53"/>
    </row>
    <row r="32" spans="1:24" s="50" customFormat="1" ht="13" x14ac:dyDescent="0.45">
      <c r="A32" s="63" t="s">
        <v>149</v>
      </c>
      <c r="B32" s="53"/>
      <c r="C32" s="52"/>
      <c r="D32" s="64"/>
      <c r="E32" s="93"/>
      <c r="F32" s="52"/>
      <c r="G32" s="111"/>
      <c r="H32" s="111"/>
      <c r="I32" s="111"/>
      <c r="J32" s="111"/>
      <c r="K32" s="111"/>
      <c r="L32" s="65"/>
      <c r="M32" s="66"/>
      <c r="N32" s="53"/>
      <c r="O32" s="65"/>
      <c r="P32" s="66"/>
      <c r="Q32" s="53"/>
    </row>
    <row r="33" spans="1:17" s="50" customFormat="1" ht="13" x14ac:dyDescent="0.45">
      <c r="A33" s="63" t="s">
        <v>150</v>
      </c>
      <c r="B33" s="68"/>
      <c r="C33" s="69"/>
      <c r="D33" s="70"/>
      <c r="E33" s="94"/>
      <c r="F33" s="69"/>
      <c r="G33" s="112"/>
      <c r="H33" s="112"/>
      <c r="I33" s="112"/>
      <c r="J33" s="112"/>
      <c r="K33" s="112"/>
      <c r="L33" s="71"/>
      <c r="M33" s="74"/>
      <c r="N33" s="68"/>
      <c r="O33" s="71"/>
      <c r="P33" s="66"/>
      <c r="Q33" s="53"/>
    </row>
  </sheetData>
  <conditionalFormatting sqref="B4:Q33">
    <cfRule type="expression" dxfId="7" priority="145" stopIfTrue="1">
      <formula>$P4="Closed"</formula>
    </cfRule>
  </conditionalFormatting>
  <dataValidations count="2">
    <dataValidation type="list" allowBlank="1" showInputMessage="1" showErrorMessage="1" sqref="M4:M33" xr:uid="{00000000-0002-0000-0700-000000000000}">
      <formula1>"Approved, Denied"</formula1>
    </dataValidation>
    <dataValidation type="list" allowBlank="1" showInputMessage="1" showErrorMessage="1" sqref="P4:P33" xr:uid="{00000000-0002-0000-0700-000001000000}">
      <formula1>"Action required, Decision required, Clarify, Monitor, Escalate, Escalated, Closed"</formula1>
    </dataValidation>
  </dataValidations>
  <pageMargins left="0.70866141732283472" right="0.70866141732283472" top="0.74803149606299213" bottom="0.74803149606299213" header="0.31496062992125984" footer="0.31496062992125984"/>
  <pageSetup paperSize="9" scale="58" fitToHeight="0" orientation="landscape" r:id="rId1"/>
  <headerFooter>
    <oddHeader>&amp;C&amp;A</oddHeader>
    <oddFooter>&amp;LPrinted &amp;D&amp;C&amp;F&amp;R&amp;P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Q32"/>
  <sheetViews>
    <sheetView showGridLines="0" showWhiteSpace="0" zoomScale="80" zoomScaleNormal="80" workbookViewId="0"/>
  </sheetViews>
  <sheetFormatPr defaultColWidth="8.76171875" defaultRowHeight="14.35" x14ac:dyDescent="0.5"/>
  <cols>
    <col min="1" max="1" width="5.87890625" customWidth="1"/>
    <col min="2" max="2" width="11.46875" customWidth="1"/>
    <col min="3" max="3" width="17.64453125" customWidth="1"/>
    <col min="4" max="4" width="35.234375" customWidth="1"/>
    <col min="5" max="5" width="43.52734375" customWidth="1"/>
    <col min="6" max="6" width="17.46875" customWidth="1"/>
    <col min="7" max="7" width="11.46875" customWidth="1"/>
    <col min="8" max="8" width="18.46875" customWidth="1"/>
    <col min="9" max="9" width="21.76171875" customWidth="1"/>
  </cols>
  <sheetData>
    <row r="1" spans="1:17" ht="39.950000000000003" customHeight="1" x14ac:dyDescent="0.85">
      <c r="A1" s="81" t="s">
        <v>244</v>
      </c>
      <c r="B1" s="72"/>
      <c r="C1" s="4"/>
      <c r="D1" s="4"/>
      <c r="E1" s="4"/>
      <c r="F1" s="4"/>
      <c r="G1" s="4"/>
      <c r="H1" s="4"/>
      <c r="I1" s="4"/>
      <c r="J1" s="4"/>
    </row>
    <row r="2" spans="1:17" ht="46.5" customHeight="1" x14ac:dyDescent="0.5">
      <c r="A2" s="42" t="s">
        <v>13</v>
      </c>
      <c r="B2" s="42" t="s">
        <v>11</v>
      </c>
      <c r="C2" s="42" t="s">
        <v>59</v>
      </c>
      <c r="D2" s="42" t="s">
        <v>58</v>
      </c>
      <c r="E2" s="43" t="s">
        <v>212</v>
      </c>
      <c r="F2" s="43" t="s">
        <v>2</v>
      </c>
      <c r="G2" s="43" t="s">
        <v>3</v>
      </c>
      <c r="H2" s="44" t="s">
        <v>287</v>
      </c>
      <c r="I2" s="43" t="s">
        <v>14</v>
      </c>
      <c r="J2" s="6"/>
    </row>
    <row r="3" spans="1:17" s="50" customFormat="1" ht="13" x14ac:dyDescent="0.45">
      <c r="A3" s="57" t="s">
        <v>182</v>
      </c>
      <c r="B3" s="52"/>
      <c r="C3" s="52"/>
      <c r="D3" s="53"/>
      <c r="E3" s="53"/>
      <c r="F3" s="53"/>
      <c r="G3" s="52"/>
      <c r="H3" s="53"/>
      <c r="I3" s="53"/>
    </row>
    <row r="4" spans="1:17" s="50" customFormat="1" ht="13" x14ac:dyDescent="0.45">
      <c r="A4" s="57" t="s">
        <v>183</v>
      </c>
      <c r="B4" s="52"/>
      <c r="C4" s="52"/>
      <c r="D4" s="53"/>
      <c r="E4" s="53"/>
      <c r="F4" s="53"/>
      <c r="G4" s="52"/>
      <c r="H4" s="53"/>
      <c r="I4" s="53"/>
      <c r="P4" s="59"/>
      <c r="Q4" s="67"/>
    </row>
    <row r="5" spans="1:17" s="50" customFormat="1" ht="13" x14ac:dyDescent="0.45">
      <c r="A5" s="57" t="s">
        <v>184</v>
      </c>
      <c r="B5" s="52"/>
      <c r="C5" s="52"/>
      <c r="D5" s="53"/>
      <c r="E5" s="53"/>
      <c r="F5" s="53"/>
      <c r="G5" s="52"/>
      <c r="H5" s="53"/>
      <c r="I5" s="53"/>
      <c r="P5" s="60"/>
    </row>
    <row r="6" spans="1:17" s="50" customFormat="1" ht="13" x14ac:dyDescent="0.45">
      <c r="A6" s="57" t="s">
        <v>185</v>
      </c>
      <c r="B6" s="52"/>
      <c r="C6" s="52"/>
      <c r="D6" s="53"/>
      <c r="E6" s="53"/>
      <c r="F6" s="53"/>
      <c r="G6" s="52"/>
      <c r="H6" s="53"/>
      <c r="I6" s="53"/>
      <c r="P6" s="60"/>
    </row>
    <row r="7" spans="1:17" s="50" customFormat="1" ht="13" x14ac:dyDescent="0.45">
      <c r="A7" s="57" t="s">
        <v>186</v>
      </c>
      <c r="B7" s="52"/>
      <c r="C7" s="52"/>
      <c r="D7" s="53"/>
      <c r="E7" s="53"/>
      <c r="F7" s="53"/>
      <c r="G7" s="52"/>
      <c r="H7" s="53"/>
      <c r="I7" s="53"/>
      <c r="P7" s="60"/>
    </row>
    <row r="8" spans="1:17" s="50" customFormat="1" ht="13" x14ac:dyDescent="0.45">
      <c r="A8" s="57" t="s">
        <v>187</v>
      </c>
      <c r="B8" s="52"/>
      <c r="C8" s="52"/>
      <c r="D8" s="53"/>
      <c r="E8" s="53"/>
      <c r="F8" s="53"/>
      <c r="G8" s="52"/>
      <c r="H8" s="53"/>
      <c r="I8" s="53"/>
      <c r="P8" s="60"/>
    </row>
    <row r="9" spans="1:17" s="50" customFormat="1" ht="13" x14ac:dyDescent="0.45">
      <c r="A9" s="57" t="s">
        <v>188</v>
      </c>
      <c r="B9" s="52"/>
      <c r="C9" s="52"/>
      <c r="D9" s="53"/>
      <c r="E9" s="53"/>
      <c r="F9" s="53"/>
      <c r="G9" s="52"/>
      <c r="H9" s="53"/>
      <c r="I9" s="53"/>
      <c r="P9" s="60"/>
    </row>
    <row r="10" spans="1:17" s="50" customFormat="1" ht="13" x14ac:dyDescent="0.45">
      <c r="A10" s="57" t="s">
        <v>189</v>
      </c>
      <c r="B10" s="52"/>
      <c r="C10" s="52"/>
      <c r="D10" s="53"/>
      <c r="E10" s="53"/>
      <c r="F10" s="53"/>
      <c r="G10" s="52"/>
      <c r="H10" s="53"/>
      <c r="I10" s="53"/>
      <c r="P10" s="61"/>
    </row>
    <row r="11" spans="1:17" s="50" customFormat="1" ht="13" x14ac:dyDescent="0.45">
      <c r="A11" s="57" t="s">
        <v>190</v>
      </c>
      <c r="B11" s="52"/>
      <c r="C11" s="52"/>
      <c r="D11" s="53"/>
      <c r="E11" s="53"/>
      <c r="F11" s="53"/>
      <c r="G11" s="52"/>
      <c r="H11" s="53"/>
      <c r="I11" s="53"/>
      <c r="P11" s="61"/>
    </row>
    <row r="12" spans="1:17" s="50" customFormat="1" ht="13" x14ac:dyDescent="0.45">
      <c r="A12" s="57" t="s">
        <v>191</v>
      </c>
      <c r="B12" s="52"/>
      <c r="C12" s="52"/>
      <c r="D12" s="53"/>
      <c r="E12" s="53"/>
      <c r="F12" s="53"/>
      <c r="G12" s="52"/>
      <c r="H12" s="53"/>
      <c r="I12" s="53"/>
    </row>
    <row r="13" spans="1:17" s="50" customFormat="1" ht="13" x14ac:dyDescent="0.45">
      <c r="A13" s="57" t="s">
        <v>192</v>
      </c>
      <c r="B13" s="52"/>
      <c r="C13" s="52"/>
      <c r="D13" s="53"/>
      <c r="E13" s="53"/>
      <c r="F13" s="53"/>
      <c r="G13" s="52"/>
      <c r="H13" s="53"/>
      <c r="I13" s="53"/>
    </row>
    <row r="14" spans="1:17" s="50" customFormat="1" ht="13" x14ac:dyDescent="0.45">
      <c r="A14" s="57" t="s">
        <v>193</v>
      </c>
      <c r="B14" s="52"/>
      <c r="C14" s="52"/>
      <c r="D14" s="53"/>
      <c r="E14" s="53"/>
      <c r="F14" s="53"/>
      <c r="G14" s="52"/>
      <c r="H14" s="53"/>
      <c r="I14" s="53"/>
    </row>
    <row r="15" spans="1:17" s="50" customFormat="1" ht="13" x14ac:dyDescent="0.45">
      <c r="A15" s="57" t="s">
        <v>194</v>
      </c>
      <c r="B15" s="52"/>
      <c r="C15" s="52"/>
      <c r="D15" s="53"/>
      <c r="E15" s="53"/>
      <c r="F15" s="53"/>
      <c r="G15" s="52"/>
      <c r="H15" s="53"/>
      <c r="I15" s="53"/>
    </row>
    <row r="16" spans="1:17" s="50" customFormat="1" ht="13" x14ac:dyDescent="0.45">
      <c r="A16" s="57" t="s">
        <v>195</v>
      </c>
      <c r="B16" s="52"/>
      <c r="C16" s="52"/>
      <c r="D16" s="53"/>
      <c r="E16" s="53"/>
      <c r="F16" s="53"/>
      <c r="G16" s="52"/>
      <c r="H16" s="53"/>
      <c r="I16" s="53"/>
    </row>
    <row r="17" spans="1:9" s="50" customFormat="1" ht="13" x14ac:dyDescent="0.45">
      <c r="A17" s="57" t="s">
        <v>196</v>
      </c>
      <c r="B17" s="52"/>
      <c r="C17" s="52"/>
      <c r="D17" s="53"/>
      <c r="E17" s="53"/>
      <c r="F17" s="53"/>
      <c r="G17" s="52"/>
      <c r="H17" s="53"/>
      <c r="I17" s="53"/>
    </row>
    <row r="18" spans="1:9" s="50" customFormat="1" ht="13" x14ac:dyDescent="0.45">
      <c r="A18" s="57" t="s">
        <v>197</v>
      </c>
      <c r="B18" s="52"/>
      <c r="C18" s="52"/>
      <c r="D18" s="53"/>
      <c r="E18" s="53"/>
      <c r="F18" s="53"/>
      <c r="G18" s="52"/>
      <c r="H18" s="53"/>
      <c r="I18" s="53"/>
    </row>
    <row r="19" spans="1:9" s="50" customFormat="1" ht="13" x14ac:dyDescent="0.45">
      <c r="A19" s="57" t="s">
        <v>198</v>
      </c>
      <c r="B19" s="52"/>
      <c r="C19" s="52"/>
      <c r="D19" s="53"/>
      <c r="E19" s="53"/>
      <c r="F19" s="53"/>
      <c r="G19" s="52"/>
      <c r="H19" s="53"/>
      <c r="I19" s="53"/>
    </row>
    <row r="20" spans="1:9" s="50" customFormat="1" ht="13" x14ac:dyDescent="0.45">
      <c r="A20" s="57" t="s">
        <v>199</v>
      </c>
      <c r="B20" s="52"/>
      <c r="C20" s="52"/>
      <c r="D20" s="53"/>
      <c r="E20" s="53"/>
      <c r="F20" s="53"/>
      <c r="G20" s="52"/>
      <c r="H20" s="53"/>
      <c r="I20" s="53"/>
    </row>
    <row r="21" spans="1:9" s="50" customFormat="1" ht="13" x14ac:dyDescent="0.45">
      <c r="A21" s="57" t="s">
        <v>200</v>
      </c>
      <c r="B21" s="52"/>
      <c r="C21" s="52"/>
      <c r="D21" s="53"/>
      <c r="E21" s="53"/>
      <c r="F21" s="53"/>
      <c r="G21" s="52"/>
      <c r="H21" s="53"/>
      <c r="I21" s="53"/>
    </row>
    <row r="22" spans="1:9" s="50" customFormat="1" ht="13" x14ac:dyDescent="0.45">
      <c r="A22" s="57" t="s">
        <v>201</v>
      </c>
      <c r="B22" s="52"/>
      <c r="C22" s="52"/>
      <c r="D22" s="53"/>
      <c r="E22" s="53"/>
      <c r="F22" s="53"/>
      <c r="G22" s="52"/>
      <c r="H22" s="53"/>
      <c r="I22" s="53"/>
    </row>
    <row r="23" spans="1:9" s="50" customFormat="1" ht="13" x14ac:dyDescent="0.45">
      <c r="A23" s="57" t="s">
        <v>202</v>
      </c>
      <c r="B23" s="52"/>
      <c r="C23" s="52"/>
      <c r="D23" s="53"/>
      <c r="E23" s="53"/>
      <c r="F23" s="53"/>
      <c r="G23" s="52"/>
      <c r="H23" s="53"/>
      <c r="I23" s="53"/>
    </row>
    <row r="24" spans="1:9" s="50" customFormat="1" ht="13" x14ac:dyDescent="0.45">
      <c r="A24" s="57" t="s">
        <v>203</v>
      </c>
      <c r="B24" s="52"/>
      <c r="C24" s="52"/>
      <c r="D24" s="53"/>
      <c r="E24" s="53"/>
      <c r="F24" s="53"/>
      <c r="G24" s="52"/>
      <c r="H24" s="53"/>
      <c r="I24" s="53"/>
    </row>
    <row r="25" spans="1:9" s="50" customFormat="1" ht="13" x14ac:dyDescent="0.45">
      <c r="A25" s="57" t="s">
        <v>204</v>
      </c>
      <c r="B25" s="52"/>
      <c r="C25" s="52"/>
      <c r="D25" s="53"/>
      <c r="E25" s="53"/>
      <c r="F25" s="53"/>
      <c r="G25" s="52"/>
      <c r="H25" s="53"/>
      <c r="I25" s="53"/>
    </row>
    <row r="26" spans="1:9" s="50" customFormat="1" ht="13" x14ac:dyDescent="0.45">
      <c r="A26" s="57" t="s">
        <v>205</v>
      </c>
      <c r="B26" s="52"/>
      <c r="C26" s="52"/>
      <c r="D26" s="53"/>
      <c r="E26" s="53"/>
      <c r="F26" s="53"/>
      <c r="G26" s="52"/>
      <c r="H26" s="53"/>
      <c r="I26" s="53"/>
    </row>
    <row r="27" spans="1:9" s="50" customFormat="1" ht="13" x14ac:dyDescent="0.45">
      <c r="A27" s="57" t="s">
        <v>206</v>
      </c>
      <c r="B27" s="52"/>
      <c r="C27" s="52"/>
      <c r="D27" s="53"/>
      <c r="E27" s="53"/>
      <c r="F27" s="53"/>
      <c r="G27" s="52"/>
      <c r="H27" s="53"/>
      <c r="I27" s="53"/>
    </row>
    <row r="28" spans="1:9" s="50" customFormat="1" ht="13" x14ac:dyDescent="0.45">
      <c r="A28" s="57" t="s">
        <v>207</v>
      </c>
      <c r="B28" s="52"/>
      <c r="C28" s="52"/>
      <c r="D28" s="53"/>
      <c r="E28" s="53"/>
      <c r="F28" s="53"/>
      <c r="G28" s="52"/>
      <c r="H28" s="53"/>
      <c r="I28" s="53"/>
    </row>
    <row r="29" spans="1:9" s="50" customFormat="1" ht="13" x14ac:dyDescent="0.45">
      <c r="A29" s="57" t="s">
        <v>208</v>
      </c>
      <c r="B29" s="52"/>
      <c r="C29" s="52"/>
      <c r="D29" s="53"/>
      <c r="E29" s="53"/>
      <c r="F29" s="53"/>
      <c r="G29" s="52"/>
      <c r="H29" s="53"/>
      <c r="I29" s="53"/>
    </row>
    <row r="30" spans="1:9" s="50" customFormat="1" ht="13" x14ac:dyDescent="0.45">
      <c r="A30" s="57" t="s">
        <v>209</v>
      </c>
      <c r="B30" s="52"/>
      <c r="C30" s="52"/>
      <c r="D30" s="53"/>
      <c r="E30" s="53"/>
      <c r="F30" s="53"/>
      <c r="G30" s="52"/>
      <c r="H30" s="53"/>
      <c r="I30" s="53"/>
    </row>
    <row r="31" spans="1:9" s="50" customFormat="1" ht="13" x14ac:dyDescent="0.45">
      <c r="A31" s="57" t="s">
        <v>210</v>
      </c>
      <c r="B31" s="52"/>
      <c r="C31" s="52"/>
      <c r="D31" s="53"/>
      <c r="E31" s="53"/>
      <c r="F31" s="53"/>
      <c r="G31" s="52"/>
      <c r="H31" s="53"/>
      <c r="I31" s="53"/>
    </row>
    <row r="32" spans="1:9" s="50" customFormat="1" ht="13" x14ac:dyDescent="0.45">
      <c r="A32" s="57" t="s">
        <v>211</v>
      </c>
      <c r="B32" s="52"/>
      <c r="C32" s="52"/>
      <c r="D32" s="53"/>
      <c r="E32" s="53"/>
      <c r="F32" s="53"/>
      <c r="G32" s="52"/>
      <c r="H32" s="53"/>
      <c r="I32" s="53"/>
    </row>
  </sheetData>
  <conditionalFormatting sqref="B3:I32">
    <cfRule type="expression" dxfId="6" priority="14" stopIfTrue="1">
      <formula>$H3="Closed"</formula>
    </cfRule>
  </conditionalFormatting>
  <dataValidations count="2">
    <dataValidation type="list" allowBlank="1" showInputMessage="1" showErrorMessage="1" sqref="H3:H32" xr:uid="{00000000-0002-0000-0300-000000000000}">
      <formula1>"Action required, Decision required, Clarify, Monitor, Escalate, Escalated, Closed"</formula1>
    </dataValidation>
    <dataValidation type="list" allowBlank="1" showInputMessage="1" showErrorMessage="1" sqref="C3:C32" xr:uid="{068C1185-471E-4811-A610-B2740428BA92}">
      <formula1>"Assumption, Constraint"</formula1>
    </dataValidation>
  </dataValidations>
  <pageMargins left="0.70866141732283472" right="0.70866141732283472" top="0.74803149606299213" bottom="0.74803149606299213" header="0.31496062992125984" footer="0.31496062992125984"/>
  <pageSetup paperSize="9" scale="67" fitToHeight="0" orientation="landscape" r:id="rId1"/>
  <headerFooter>
    <oddHeader>&amp;C&amp;A</oddHeader>
    <oddFooter>&amp;LPrinted &amp;D&amp;C&amp;F&amp;R&amp;P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pageSetUpPr fitToPage="1"/>
  </sheetPr>
  <dimension ref="A1:L32"/>
  <sheetViews>
    <sheetView showGridLines="0" zoomScale="80" zoomScaleNormal="80" workbookViewId="0">
      <selection activeCell="B3" sqref="B3"/>
    </sheetView>
  </sheetViews>
  <sheetFormatPr defaultColWidth="8.76171875" defaultRowHeight="14.35" x14ac:dyDescent="0.5"/>
  <cols>
    <col min="1" max="1" width="5.1171875" customWidth="1"/>
    <col min="2" max="2" width="11.52734375" customWidth="1"/>
    <col min="3" max="3" width="15.76171875" customWidth="1"/>
    <col min="4" max="4" width="28.1171875" customWidth="1"/>
    <col min="5" max="5" width="34.1171875" customWidth="1"/>
    <col min="6" max="6" width="37" customWidth="1"/>
    <col min="7" max="7" width="11.52734375" customWidth="1"/>
    <col min="8" max="8" width="19.76171875" customWidth="1"/>
    <col min="9" max="9" width="37.46875" customWidth="1"/>
    <col min="10" max="10" width="32.234375" customWidth="1"/>
    <col min="11" max="11" width="19.52734375" customWidth="1"/>
    <col min="12" max="12" width="25.52734375" customWidth="1"/>
  </cols>
  <sheetData>
    <row r="1" spans="1:12" ht="41.1" customHeight="1" x14ac:dyDescent="0.85">
      <c r="A1" s="81" t="s">
        <v>245</v>
      </c>
      <c r="B1" s="4"/>
      <c r="C1" s="4"/>
      <c r="D1" s="4"/>
      <c r="E1" s="4"/>
      <c r="F1" s="4"/>
      <c r="G1" s="4"/>
      <c r="H1" s="4"/>
      <c r="I1" s="4"/>
      <c r="J1" s="4"/>
      <c r="K1" s="4"/>
      <c r="L1" s="4"/>
    </row>
    <row r="2" spans="1:12" ht="57.35" x14ac:dyDescent="0.5">
      <c r="A2" s="42" t="s">
        <v>13</v>
      </c>
      <c r="B2" s="42" t="s">
        <v>11</v>
      </c>
      <c r="C2" s="42" t="s">
        <v>12</v>
      </c>
      <c r="D2" s="42" t="s">
        <v>55</v>
      </c>
      <c r="E2" s="43" t="s">
        <v>47</v>
      </c>
      <c r="F2" s="43" t="s">
        <v>48</v>
      </c>
      <c r="G2" s="43" t="s">
        <v>3</v>
      </c>
      <c r="H2" s="44" t="s">
        <v>287</v>
      </c>
      <c r="I2" s="43" t="s">
        <v>243</v>
      </c>
      <c r="J2" s="43" t="s">
        <v>50</v>
      </c>
      <c r="K2" s="43" t="s">
        <v>49</v>
      </c>
      <c r="L2" s="43" t="s">
        <v>14</v>
      </c>
    </row>
    <row r="3" spans="1:12" s="50" customFormat="1" ht="13" x14ac:dyDescent="0.45">
      <c r="A3" s="51" t="s">
        <v>213</v>
      </c>
      <c r="B3" s="52"/>
      <c r="C3" s="53"/>
      <c r="D3" s="53"/>
      <c r="E3" s="53"/>
      <c r="F3" s="53"/>
      <c r="G3" s="52"/>
      <c r="H3" s="53"/>
      <c r="I3" s="53"/>
      <c r="J3" s="53"/>
      <c r="K3" s="53"/>
      <c r="L3" s="53"/>
    </row>
    <row r="4" spans="1:12" s="50" customFormat="1" ht="13" x14ac:dyDescent="0.45">
      <c r="A4" s="51" t="s">
        <v>214</v>
      </c>
      <c r="B4" s="52"/>
      <c r="C4" s="53"/>
      <c r="D4" s="53"/>
      <c r="E4" s="53"/>
      <c r="F4" s="53"/>
      <c r="G4" s="52"/>
      <c r="H4" s="53"/>
      <c r="I4" s="53"/>
      <c r="J4" s="53"/>
      <c r="K4" s="53"/>
      <c r="L4" s="53"/>
    </row>
    <row r="5" spans="1:12" s="50" customFormat="1" ht="13" x14ac:dyDescent="0.45">
      <c r="A5" s="51" t="s">
        <v>215</v>
      </c>
      <c r="B5" s="52"/>
      <c r="C5" s="53"/>
      <c r="D5" s="53"/>
      <c r="E5" s="53"/>
      <c r="F5" s="53"/>
      <c r="G5" s="52"/>
      <c r="H5" s="53"/>
      <c r="I5" s="53"/>
      <c r="J5" s="53"/>
      <c r="K5" s="53"/>
      <c r="L5" s="53"/>
    </row>
    <row r="6" spans="1:12" s="50" customFormat="1" ht="13" x14ac:dyDescent="0.45">
      <c r="A6" s="51" t="s">
        <v>216</v>
      </c>
      <c r="B6" s="52"/>
      <c r="C6" s="53"/>
      <c r="D6" s="53"/>
      <c r="E6" s="53"/>
      <c r="F6" s="53"/>
      <c r="G6" s="52"/>
      <c r="H6" s="53"/>
      <c r="I6" s="53"/>
      <c r="J6" s="53"/>
      <c r="K6" s="53"/>
      <c r="L6" s="53"/>
    </row>
    <row r="7" spans="1:12" s="50" customFormat="1" ht="13" x14ac:dyDescent="0.45">
      <c r="A7" s="51" t="s">
        <v>217</v>
      </c>
      <c r="B7" s="52"/>
      <c r="C7" s="53"/>
      <c r="D7" s="53"/>
      <c r="E7" s="53"/>
      <c r="F7" s="53"/>
      <c r="G7" s="52"/>
      <c r="H7" s="53"/>
      <c r="I7" s="53"/>
      <c r="J7" s="53"/>
      <c r="K7" s="53"/>
      <c r="L7" s="53"/>
    </row>
    <row r="8" spans="1:12" s="50" customFormat="1" ht="13" x14ac:dyDescent="0.45">
      <c r="A8" s="51" t="s">
        <v>218</v>
      </c>
      <c r="B8" s="52"/>
      <c r="C8" s="53"/>
      <c r="D8" s="53"/>
      <c r="E8" s="53"/>
      <c r="F8" s="53"/>
      <c r="G8" s="52"/>
      <c r="H8" s="53"/>
      <c r="I8" s="53"/>
      <c r="J8" s="53"/>
      <c r="K8" s="53"/>
      <c r="L8" s="53"/>
    </row>
    <row r="9" spans="1:12" s="50" customFormat="1" ht="13" x14ac:dyDescent="0.45">
      <c r="A9" s="51" t="s">
        <v>219</v>
      </c>
      <c r="B9" s="52"/>
      <c r="C9" s="53"/>
      <c r="D9" s="53"/>
      <c r="E9" s="53"/>
      <c r="F9" s="53"/>
      <c r="G9" s="52"/>
      <c r="H9" s="53"/>
      <c r="I9" s="53"/>
      <c r="J9" s="53"/>
      <c r="K9" s="53"/>
      <c r="L9" s="53"/>
    </row>
    <row r="10" spans="1:12" s="50" customFormat="1" ht="13" x14ac:dyDescent="0.45">
      <c r="A10" s="51" t="s">
        <v>220</v>
      </c>
      <c r="B10" s="52"/>
      <c r="C10" s="53"/>
      <c r="D10" s="53"/>
      <c r="E10" s="53"/>
      <c r="F10" s="53"/>
      <c r="G10" s="52"/>
      <c r="H10" s="53"/>
      <c r="I10" s="53"/>
      <c r="J10" s="53"/>
      <c r="K10" s="53"/>
      <c r="L10" s="53"/>
    </row>
    <row r="11" spans="1:12" s="50" customFormat="1" ht="13" x14ac:dyDescent="0.45">
      <c r="A11" s="51" t="s">
        <v>221</v>
      </c>
      <c r="B11" s="52"/>
      <c r="C11" s="53"/>
      <c r="D11" s="53"/>
      <c r="E11" s="53"/>
      <c r="F11" s="53"/>
      <c r="G11" s="52"/>
      <c r="H11" s="53"/>
      <c r="I11" s="53"/>
      <c r="J11" s="53"/>
      <c r="K11" s="53"/>
      <c r="L11" s="53"/>
    </row>
    <row r="12" spans="1:12" s="50" customFormat="1" ht="13" x14ac:dyDescent="0.45">
      <c r="A12" s="51" t="s">
        <v>222</v>
      </c>
      <c r="B12" s="52"/>
      <c r="C12" s="53"/>
      <c r="D12" s="53"/>
      <c r="E12" s="53"/>
      <c r="F12" s="53"/>
      <c r="G12" s="52"/>
      <c r="H12" s="53"/>
      <c r="I12" s="53"/>
      <c r="J12" s="53"/>
      <c r="K12" s="53"/>
      <c r="L12" s="53"/>
    </row>
    <row r="13" spans="1:12" s="50" customFormat="1" ht="13" x14ac:dyDescent="0.45">
      <c r="A13" s="51" t="s">
        <v>223</v>
      </c>
      <c r="B13" s="52"/>
      <c r="C13" s="53"/>
      <c r="D13" s="53"/>
      <c r="E13" s="53"/>
      <c r="F13" s="53"/>
      <c r="G13" s="52"/>
      <c r="H13" s="53"/>
      <c r="I13" s="53"/>
      <c r="J13" s="53"/>
      <c r="K13" s="53"/>
      <c r="L13" s="53"/>
    </row>
    <row r="14" spans="1:12" s="50" customFormat="1" ht="13" x14ac:dyDescent="0.45">
      <c r="A14" s="51" t="s">
        <v>224</v>
      </c>
      <c r="B14" s="52"/>
      <c r="C14" s="53"/>
      <c r="D14" s="53"/>
      <c r="E14" s="53"/>
      <c r="F14" s="53"/>
      <c r="G14" s="52"/>
      <c r="H14" s="53"/>
      <c r="I14" s="53"/>
      <c r="J14" s="53"/>
      <c r="K14" s="53"/>
      <c r="L14" s="53"/>
    </row>
    <row r="15" spans="1:12" s="50" customFormat="1" ht="13" x14ac:dyDescent="0.45">
      <c r="A15" s="51" t="s">
        <v>225</v>
      </c>
      <c r="B15" s="52"/>
      <c r="C15" s="53"/>
      <c r="D15" s="53"/>
      <c r="E15" s="53"/>
      <c r="F15" s="53"/>
      <c r="G15" s="52"/>
      <c r="H15" s="53"/>
      <c r="I15" s="53"/>
      <c r="J15" s="53"/>
      <c r="K15" s="53"/>
      <c r="L15" s="53"/>
    </row>
    <row r="16" spans="1:12" s="50" customFormat="1" ht="13" x14ac:dyDescent="0.45">
      <c r="A16" s="51" t="s">
        <v>226</v>
      </c>
      <c r="B16" s="52"/>
      <c r="C16" s="53"/>
      <c r="D16" s="53"/>
      <c r="E16" s="53"/>
      <c r="F16" s="53"/>
      <c r="G16" s="52"/>
      <c r="H16" s="53"/>
      <c r="I16" s="53"/>
      <c r="J16" s="53"/>
      <c r="K16" s="53"/>
      <c r="L16" s="53"/>
    </row>
    <row r="17" spans="1:12" s="50" customFormat="1" ht="13" x14ac:dyDescent="0.45">
      <c r="A17" s="51" t="s">
        <v>227</v>
      </c>
      <c r="B17" s="52"/>
      <c r="C17" s="53"/>
      <c r="D17" s="53"/>
      <c r="E17" s="53"/>
      <c r="F17" s="53"/>
      <c r="G17" s="52"/>
      <c r="H17" s="53"/>
      <c r="I17" s="53"/>
      <c r="J17" s="53"/>
      <c r="K17" s="53"/>
      <c r="L17" s="53"/>
    </row>
    <row r="18" spans="1:12" s="50" customFormat="1" ht="13" x14ac:dyDescent="0.45">
      <c r="A18" s="51" t="s">
        <v>228</v>
      </c>
      <c r="B18" s="52"/>
      <c r="C18" s="53"/>
      <c r="D18" s="53"/>
      <c r="E18" s="53"/>
      <c r="F18" s="53"/>
      <c r="G18" s="52"/>
      <c r="H18" s="53"/>
      <c r="I18" s="53"/>
      <c r="J18" s="53"/>
      <c r="K18" s="53"/>
      <c r="L18" s="53"/>
    </row>
    <row r="19" spans="1:12" s="50" customFormat="1" ht="13" x14ac:dyDescent="0.45">
      <c r="A19" s="51" t="s">
        <v>229</v>
      </c>
      <c r="B19" s="52"/>
      <c r="C19" s="53"/>
      <c r="D19" s="53"/>
      <c r="E19" s="53"/>
      <c r="F19" s="53"/>
      <c r="G19" s="52"/>
      <c r="H19" s="53"/>
      <c r="I19" s="53"/>
      <c r="J19" s="53"/>
      <c r="K19" s="53"/>
      <c r="L19" s="53"/>
    </row>
    <row r="20" spans="1:12" s="50" customFormat="1" ht="13" x14ac:dyDescent="0.45">
      <c r="A20" s="51" t="s">
        <v>230</v>
      </c>
      <c r="B20" s="52"/>
      <c r="C20" s="53"/>
      <c r="D20" s="53"/>
      <c r="E20" s="53"/>
      <c r="F20" s="53"/>
      <c r="G20" s="52"/>
      <c r="H20" s="53"/>
      <c r="I20" s="53"/>
      <c r="J20" s="53"/>
      <c r="K20" s="53"/>
      <c r="L20" s="53"/>
    </row>
    <row r="21" spans="1:12" s="50" customFormat="1" ht="13" x14ac:dyDescent="0.45">
      <c r="A21" s="51" t="s">
        <v>231</v>
      </c>
      <c r="B21" s="52"/>
      <c r="C21" s="53"/>
      <c r="D21" s="53"/>
      <c r="E21" s="53"/>
      <c r="F21" s="53"/>
      <c r="G21" s="52"/>
      <c r="H21" s="53"/>
      <c r="I21" s="53"/>
      <c r="J21" s="53"/>
      <c r="K21" s="53"/>
      <c r="L21" s="53"/>
    </row>
    <row r="22" spans="1:12" s="50" customFormat="1" ht="13" x14ac:dyDescent="0.45">
      <c r="A22" s="51" t="s">
        <v>232</v>
      </c>
      <c r="B22" s="52"/>
      <c r="C22" s="53"/>
      <c r="D22" s="53"/>
      <c r="E22" s="53"/>
      <c r="F22" s="53"/>
      <c r="G22" s="52"/>
      <c r="H22" s="53"/>
      <c r="I22" s="53"/>
      <c r="J22" s="53"/>
      <c r="K22" s="53"/>
      <c r="L22" s="53"/>
    </row>
    <row r="23" spans="1:12" s="50" customFormat="1" ht="13" x14ac:dyDescent="0.45">
      <c r="A23" s="51" t="s">
        <v>233</v>
      </c>
      <c r="B23" s="52"/>
      <c r="C23" s="53"/>
      <c r="D23" s="53"/>
      <c r="E23" s="53"/>
      <c r="F23" s="53"/>
      <c r="G23" s="52"/>
      <c r="H23" s="53"/>
      <c r="I23" s="53"/>
      <c r="J23" s="53"/>
      <c r="K23" s="53"/>
      <c r="L23" s="53"/>
    </row>
    <row r="24" spans="1:12" s="50" customFormat="1" ht="13" x14ac:dyDescent="0.45">
      <c r="A24" s="51" t="s">
        <v>234</v>
      </c>
      <c r="B24" s="52"/>
      <c r="C24" s="53"/>
      <c r="D24" s="53"/>
      <c r="E24" s="53"/>
      <c r="F24" s="53"/>
      <c r="G24" s="52"/>
      <c r="H24" s="53"/>
      <c r="I24" s="53"/>
      <c r="J24" s="53"/>
      <c r="K24" s="53"/>
      <c r="L24" s="53"/>
    </row>
    <row r="25" spans="1:12" s="50" customFormat="1" ht="13" x14ac:dyDescent="0.45">
      <c r="A25" s="51" t="s">
        <v>235</v>
      </c>
      <c r="B25" s="52"/>
      <c r="C25" s="53"/>
      <c r="D25" s="53"/>
      <c r="E25" s="53"/>
      <c r="F25" s="53"/>
      <c r="G25" s="52"/>
      <c r="H25" s="53"/>
      <c r="I25" s="53"/>
      <c r="J25" s="53"/>
      <c r="K25" s="53"/>
      <c r="L25" s="53"/>
    </row>
    <row r="26" spans="1:12" s="50" customFormat="1" ht="13" x14ac:dyDescent="0.45">
      <c r="A26" s="51" t="s">
        <v>236</v>
      </c>
      <c r="B26" s="52"/>
      <c r="C26" s="53"/>
      <c r="D26" s="53"/>
      <c r="E26" s="53"/>
      <c r="F26" s="53"/>
      <c r="G26" s="52"/>
      <c r="H26" s="53"/>
      <c r="I26" s="53"/>
      <c r="J26" s="53"/>
      <c r="K26" s="53"/>
      <c r="L26" s="53"/>
    </row>
    <row r="27" spans="1:12" s="50" customFormat="1" ht="13" x14ac:dyDescent="0.45">
      <c r="A27" s="51" t="s">
        <v>237</v>
      </c>
      <c r="B27" s="52"/>
      <c r="C27" s="53"/>
      <c r="D27" s="53"/>
      <c r="E27" s="53"/>
      <c r="F27" s="53"/>
      <c r="G27" s="52"/>
      <c r="H27" s="53"/>
      <c r="I27" s="53"/>
      <c r="J27" s="53"/>
      <c r="K27" s="53"/>
      <c r="L27" s="53"/>
    </row>
    <row r="28" spans="1:12" s="50" customFormat="1" ht="13" x14ac:dyDescent="0.45">
      <c r="A28" s="51" t="s">
        <v>238</v>
      </c>
      <c r="B28" s="52"/>
      <c r="C28" s="53"/>
      <c r="D28" s="53"/>
      <c r="E28" s="53"/>
      <c r="F28" s="53"/>
      <c r="G28" s="52"/>
      <c r="H28" s="53"/>
      <c r="I28" s="53"/>
      <c r="J28" s="53"/>
      <c r="K28" s="53"/>
      <c r="L28" s="53"/>
    </row>
    <row r="29" spans="1:12" s="50" customFormat="1" ht="13" x14ac:dyDescent="0.45">
      <c r="A29" s="51" t="s">
        <v>239</v>
      </c>
      <c r="B29" s="52"/>
      <c r="C29" s="53"/>
      <c r="D29" s="53"/>
      <c r="E29" s="53"/>
      <c r="F29" s="53"/>
      <c r="G29" s="52"/>
      <c r="H29" s="53"/>
      <c r="I29" s="53"/>
      <c r="J29" s="53"/>
      <c r="K29" s="53"/>
      <c r="L29" s="53"/>
    </row>
    <row r="30" spans="1:12" s="50" customFormat="1" ht="13" x14ac:dyDescent="0.45">
      <c r="A30" s="51" t="s">
        <v>240</v>
      </c>
      <c r="B30" s="52"/>
      <c r="C30" s="53"/>
      <c r="D30" s="53"/>
      <c r="E30" s="53"/>
      <c r="F30" s="53"/>
      <c r="G30" s="52"/>
      <c r="H30" s="53"/>
      <c r="I30" s="53"/>
      <c r="J30" s="53"/>
      <c r="K30" s="53"/>
      <c r="L30" s="53"/>
    </row>
    <row r="31" spans="1:12" s="50" customFormat="1" ht="13" x14ac:dyDescent="0.45">
      <c r="A31" s="51" t="s">
        <v>241</v>
      </c>
      <c r="B31" s="52"/>
      <c r="C31" s="53"/>
      <c r="D31" s="53"/>
      <c r="E31" s="53"/>
      <c r="F31" s="53"/>
      <c r="G31" s="52"/>
      <c r="H31" s="53"/>
      <c r="I31" s="53"/>
      <c r="J31" s="53"/>
      <c r="K31" s="53"/>
      <c r="L31" s="53"/>
    </row>
    <row r="32" spans="1:12" s="50" customFormat="1" ht="13" x14ac:dyDescent="0.45">
      <c r="A32" s="51" t="s">
        <v>242</v>
      </c>
      <c r="B32" s="52"/>
      <c r="C32" s="53"/>
      <c r="D32" s="53"/>
      <c r="E32" s="53"/>
      <c r="F32" s="53"/>
      <c r="G32" s="52"/>
      <c r="H32" s="53"/>
      <c r="I32" s="53"/>
      <c r="J32" s="53"/>
      <c r="K32" s="53"/>
      <c r="L32" s="53"/>
    </row>
  </sheetData>
  <conditionalFormatting sqref="B3:L32">
    <cfRule type="expression" dxfId="5" priority="1" stopIfTrue="1">
      <formula>$H3="Closed"</formula>
    </cfRule>
  </conditionalFormatting>
  <dataValidations count="1">
    <dataValidation type="list" allowBlank="1" showInputMessage="1" showErrorMessage="1" sqref="H3:H32" xr:uid="{00000000-0002-0000-0900-000000000000}">
      <formula1>"Action required, Decision required, Clarify, Monitor, Escalate, Escalated, Closed"</formula1>
    </dataValidation>
  </dataValidations>
  <pageMargins left="0.70866141732283472" right="0.70866141732283472" top="0.74803149606299213" bottom="0.74803149606299213" header="0.31496062992125984" footer="0.31496062992125984"/>
  <pageSetup paperSize="9" scale="52" fitToHeight="0" orientation="landscape" r:id="rId1"/>
  <headerFooter>
    <oddHeader>&amp;C&amp;A</oddHeader>
    <oddFooter>&amp;LPrinted &amp;D&amp;C&amp;F&amp;R&amp;P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sheetPr>
  <dimension ref="A1:H41"/>
  <sheetViews>
    <sheetView zoomScaleNormal="100" workbookViewId="0">
      <selection activeCell="C45" sqref="C45"/>
    </sheetView>
  </sheetViews>
  <sheetFormatPr defaultRowHeight="14.35" x14ac:dyDescent="0.5"/>
  <cols>
    <col min="1" max="1" width="20.17578125" bestFit="1" customWidth="1"/>
    <col min="2" max="8" width="21.3515625" customWidth="1"/>
  </cols>
  <sheetData>
    <row r="1" spans="1:8" x14ac:dyDescent="0.5">
      <c r="A1" s="15"/>
      <c r="B1" s="15" t="s">
        <v>23</v>
      </c>
      <c r="C1" s="15" t="s">
        <v>19</v>
      </c>
      <c r="D1" s="15" t="s">
        <v>379</v>
      </c>
      <c r="E1" s="15" t="s">
        <v>20</v>
      </c>
      <c r="F1" s="6" t="s">
        <v>21</v>
      </c>
      <c r="G1" s="6" t="s">
        <v>27</v>
      </c>
      <c r="H1" s="6" t="s">
        <v>22</v>
      </c>
    </row>
    <row r="2" spans="1:8" x14ac:dyDescent="0.5">
      <c r="A2" s="16" t="s">
        <v>17</v>
      </c>
      <c r="B2" s="16">
        <f>COUNTIF(Risks[RADICAL status],A2)</f>
        <v>0</v>
      </c>
      <c r="C2" s="17">
        <f>COUNTIF(Actions[RADICAL status],A2)</f>
        <v>0</v>
      </c>
      <c r="D2" s="17">
        <f>COUNTIF(List1_1[RADICAL status],A2)</f>
        <v>1</v>
      </c>
      <c r="E2" s="17">
        <f>COUNTIF(Issues[RADICAL status],A2)</f>
        <v>0</v>
      </c>
      <c r="F2" s="17">
        <f>COUNTIF(Changes[RADICAL status],A2)</f>
        <v>0</v>
      </c>
      <c r="G2" s="17">
        <f>COUNTIF(Assumptions[RADICAL status],A2)</f>
        <v>0</v>
      </c>
      <c r="H2" s="17">
        <f>COUNTIF(LessonsLearned[RADICAL status],A2)</f>
        <v>0</v>
      </c>
    </row>
    <row r="3" spans="1:8" x14ac:dyDescent="0.5">
      <c r="A3" s="16" t="s">
        <v>24</v>
      </c>
      <c r="B3" s="16">
        <f>COUNTIF(Risks[RADICAL status],A3)</f>
        <v>0</v>
      </c>
      <c r="C3" s="17">
        <f>COUNTIF(Actions[RADICAL status],A3)</f>
        <v>0</v>
      </c>
      <c r="D3" s="17">
        <f>COUNTIF(List1_1[RADICAL status],A3)</f>
        <v>0</v>
      </c>
      <c r="E3" s="17">
        <f>COUNTIF(Issues[RADICAL status],A3)</f>
        <v>0</v>
      </c>
      <c r="F3" s="17">
        <f>COUNTIF(Changes[RADICAL status],A3)</f>
        <v>0</v>
      </c>
      <c r="G3" s="17">
        <f>COUNTIF(Assumptions[RADICAL status],A3)</f>
        <v>0</v>
      </c>
      <c r="H3" s="17">
        <f>COUNTIF(LessonsLearned[RADICAL status],A3)</f>
        <v>0</v>
      </c>
    </row>
    <row r="4" spans="1:8" x14ac:dyDescent="0.5">
      <c r="A4" s="16" t="s">
        <v>288</v>
      </c>
      <c r="B4" s="16">
        <f>COUNTIF(Risks[RADICAL status],A4)</f>
        <v>0</v>
      </c>
      <c r="C4" s="17">
        <f>COUNTIF(Actions[RADICAL status],A4)</f>
        <v>0</v>
      </c>
      <c r="D4" s="17">
        <f>COUNTIF(List1_1[RADICAL status],A4)</f>
        <v>0</v>
      </c>
      <c r="E4" s="17">
        <f>COUNTIF(Issues[RADICAL status],A4)</f>
        <v>0</v>
      </c>
      <c r="F4" s="17">
        <f>COUNTIF(Changes[RADICAL status],A4)</f>
        <v>0</v>
      </c>
      <c r="G4" s="17">
        <f>COUNTIF(Assumptions[RADICAL status],A4)</f>
        <v>0</v>
      </c>
      <c r="H4" s="17">
        <f>COUNTIF(LessonsLearned[RADICAL status],A4)</f>
        <v>0</v>
      </c>
    </row>
    <row r="5" spans="1:8" ht="14.7" thickBot="1" x14ac:dyDescent="0.55000000000000004">
      <c r="A5" s="23" t="s">
        <v>289</v>
      </c>
      <c r="B5" s="23">
        <f>COUNTIF(Risks[RADICAL status],A5)</f>
        <v>0</v>
      </c>
      <c r="C5" s="24">
        <f>COUNTIF(Actions[RADICAL status],A5)</f>
        <v>0</v>
      </c>
      <c r="D5" s="24">
        <f>COUNTIF(List1_1[RADICAL status],A5)</f>
        <v>0</v>
      </c>
      <c r="E5" s="24">
        <f>COUNTIF(Issues[RADICAL status],A5)</f>
        <v>0</v>
      </c>
      <c r="F5" s="24">
        <f>COUNTIF(Changes[RADICAL status],A5)</f>
        <v>0</v>
      </c>
      <c r="G5" s="24">
        <f>COUNTIF(Assumptions[RADICAL status],A5)</f>
        <v>0</v>
      </c>
      <c r="H5" s="24">
        <f>COUNTIF(LessonsLearned[RADICAL status],A5)</f>
        <v>0</v>
      </c>
    </row>
    <row r="6" spans="1:8" x14ac:dyDescent="0.5">
      <c r="A6" s="16" t="s">
        <v>25</v>
      </c>
      <c r="B6" s="16">
        <f>COUNTIF(Risks[RADICAL status],A6)</f>
        <v>0</v>
      </c>
      <c r="C6" s="17">
        <f>COUNTIF(Actions[RADICAL status],A6)</f>
        <v>0</v>
      </c>
      <c r="D6" s="17">
        <f>COUNTIF(List1_1[RADICAL status],A6)</f>
        <v>0</v>
      </c>
      <c r="E6" s="17">
        <f>COUNTIF(Issues[RADICAL status],A6)</f>
        <v>0</v>
      </c>
      <c r="F6" s="17">
        <f>COUNTIF(Changes[RADICAL status],A6)</f>
        <v>0</v>
      </c>
      <c r="G6" s="17">
        <f>COUNTIF(Assumptions[RADICAL status],A6)</f>
        <v>0</v>
      </c>
      <c r="H6" s="17">
        <f>COUNTIF(LessonsLearned[RADICAL status],A6)</f>
        <v>0</v>
      </c>
    </row>
    <row r="7" spans="1:8" x14ac:dyDescent="0.5">
      <c r="A7" s="18" t="s">
        <v>26</v>
      </c>
      <c r="B7" s="16">
        <f>COUNTIF(Risks[RADICAL status],A7)</f>
        <v>0</v>
      </c>
      <c r="C7" s="17">
        <f>COUNTIF(Actions[RADICAL status],A7)</f>
        <v>0</v>
      </c>
      <c r="D7" s="17">
        <f>COUNTIF(List1_1[RADICAL status],A7)</f>
        <v>0</v>
      </c>
      <c r="E7" s="17">
        <f>COUNTIF(Issues[RADICAL status],A7)</f>
        <v>0</v>
      </c>
      <c r="F7" s="17">
        <f>COUNTIF(Changes[RADICAL status],A7)</f>
        <v>0</v>
      </c>
      <c r="G7" s="17">
        <f>COUNTIF(Assumptions[RADICAL status],A7)</f>
        <v>0</v>
      </c>
      <c r="H7" s="17">
        <f>COUNTIF(LessonsLearned[RADICAL status],A7)</f>
        <v>0</v>
      </c>
    </row>
    <row r="8" spans="1:8" x14ac:dyDescent="0.5">
      <c r="A8" s="18" t="s">
        <v>18</v>
      </c>
      <c r="B8" s="16">
        <f>COUNTIF(Risks[RADICAL status],A8)</f>
        <v>0</v>
      </c>
      <c r="C8" s="17">
        <f>COUNTIF(Actions[RADICAL status],A8)</f>
        <v>0</v>
      </c>
      <c r="D8" s="17">
        <f>COUNTIF(List1_1[RADICAL status],A8)</f>
        <v>0</v>
      </c>
      <c r="E8" s="17">
        <f>COUNTIF(Issues[RADICAL status],A8)</f>
        <v>0</v>
      </c>
      <c r="F8" s="17">
        <f>COUNTIF(Changes[RADICAL status],A8)</f>
        <v>0</v>
      </c>
      <c r="G8" s="17">
        <f>COUNTIF(Assumptions[RADICAL status],A8)</f>
        <v>0</v>
      </c>
      <c r="H8" s="17">
        <f>COUNTIF(LessonsLearned[RADICAL status],A8)</f>
        <v>0</v>
      </c>
    </row>
    <row r="11" spans="1:8" x14ac:dyDescent="0.5">
      <c r="A11" s="98" t="s">
        <v>264</v>
      </c>
    </row>
    <row r="12" spans="1:8" x14ac:dyDescent="0.5">
      <c r="D12" s="27" t="s">
        <v>31</v>
      </c>
      <c r="E12" s="27"/>
      <c r="F12" s="27"/>
      <c r="G12" s="27"/>
      <c r="H12" s="27"/>
    </row>
    <row r="13" spans="1:8" x14ac:dyDescent="0.5">
      <c r="A13" s="28" t="s">
        <v>30</v>
      </c>
      <c r="B13" s="28"/>
      <c r="C13" s="28"/>
      <c r="D13" s="27" t="s">
        <v>37</v>
      </c>
      <c r="E13" s="27" t="s">
        <v>38</v>
      </c>
      <c r="F13" s="27" t="s">
        <v>39</v>
      </c>
      <c r="G13" s="27" t="s">
        <v>40</v>
      </c>
      <c r="H13" s="27" t="s">
        <v>44</v>
      </c>
    </row>
    <row r="14" spans="1:8" x14ac:dyDescent="0.5">
      <c r="A14" s="28"/>
      <c r="B14" s="28"/>
      <c r="C14" s="28" t="s">
        <v>32</v>
      </c>
      <c r="D14" s="30" t="s">
        <v>42</v>
      </c>
      <c r="E14" s="30" t="s">
        <v>42</v>
      </c>
      <c r="F14" s="31" t="s">
        <v>43</v>
      </c>
      <c r="G14" s="104" t="s">
        <v>44</v>
      </c>
      <c r="H14" s="104" t="s">
        <v>44</v>
      </c>
    </row>
    <row r="15" spans="1:8" x14ac:dyDescent="0.5">
      <c r="A15" s="28"/>
      <c r="B15" s="28"/>
      <c r="C15" s="28" t="s">
        <v>33</v>
      </c>
      <c r="D15" s="29" t="s">
        <v>41</v>
      </c>
      <c r="E15" s="30" t="s">
        <v>42</v>
      </c>
      <c r="F15" s="31" t="s">
        <v>43</v>
      </c>
      <c r="G15" s="31" t="s">
        <v>43</v>
      </c>
      <c r="H15" s="104" t="s">
        <v>44</v>
      </c>
    </row>
    <row r="16" spans="1:8" x14ac:dyDescent="0.5">
      <c r="A16" s="28"/>
      <c r="B16" s="28"/>
      <c r="C16" s="28" t="s">
        <v>34</v>
      </c>
      <c r="D16" s="29" t="s">
        <v>41</v>
      </c>
      <c r="E16" s="29" t="s">
        <v>41</v>
      </c>
      <c r="F16" s="30" t="s">
        <v>42</v>
      </c>
      <c r="G16" s="31" t="s">
        <v>43</v>
      </c>
      <c r="H16" s="104" t="s">
        <v>44</v>
      </c>
    </row>
    <row r="17" spans="1:8" x14ac:dyDescent="0.5">
      <c r="A17" s="28"/>
      <c r="B17" s="28"/>
      <c r="C17" s="28" t="s">
        <v>35</v>
      </c>
      <c r="D17" s="29" t="s">
        <v>41</v>
      </c>
      <c r="E17" s="29" t="s">
        <v>41</v>
      </c>
      <c r="F17" s="30" t="s">
        <v>42</v>
      </c>
      <c r="G17" s="31" t="s">
        <v>43</v>
      </c>
      <c r="H17" s="31" t="s">
        <v>43</v>
      </c>
    </row>
    <row r="18" spans="1:8" x14ac:dyDescent="0.5">
      <c r="A18" s="28"/>
      <c r="B18" s="28"/>
      <c r="C18" s="28" t="s">
        <v>36</v>
      </c>
      <c r="D18" s="29" t="s">
        <v>41</v>
      </c>
      <c r="E18" s="29" t="s">
        <v>41</v>
      </c>
      <c r="F18" s="30" t="s">
        <v>42</v>
      </c>
      <c r="G18" s="30" t="s">
        <v>42</v>
      </c>
      <c r="H18" s="31" t="s">
        <v>43</v>
      </c>
    </row>
    <row r="20" spans="1:8" x14ac:dyDescent="0.5">
      <c r="A20" s="98" t="s">
        <v>253</v>
      </c>
    </row>
    <row r="21" spans="1:8" ht="14.7" thickBot="1" x14ac:dyDescent="0.55000000000000004">
      <c r="A21" t="s">
        <v>278</v>
      </c>
      <c r="B21" t="s">
        <v>280</v>
      </c>
      <c r="C21" t="s">
        <v>279</v>
      </c>
    </row>
    <row r="22" spans="1:8" ht="50.7" x14ac:dyDescent="0.5">
      <c r="A22" s="32" t="s">
        <v>44</v>
      </c>
      <c r="B22" s="35" t="s">
        <v>327</v>
      </c>
      <c r="C22" s="36" t="s">
        <v>332</v>
      </c>
    </row>
    <row r="23" spans="1:8" ht="38" x14ac:dyDescent="0.5">
      <c r="A23" s="33" t="s">
        <v>43</v>
      </c>
      <c r="B23" s="25" t="s">
        <v>331</v>
      </c>
      <c r="C23" s="37" t="s">
        <v>276</v>
      </c>
      <c r="E23" s="25"/>
    </row>
    <row r="24" spans="1:8" ht="38" x14ac:dyDescent="0.5">
      <c r="A24" s="33" t="s">
        <v>42</v>
      </c>
      <c r="B24" s="25" t="s">
        <v>328</v>
      </c>
      <c r="C24" s="37" t="s">
        <v>330</v>
      </c>
      <c r="E24" s="25"/>
    </row>
    <row r="25" spans="1:8" ht="51" thickBot="1" x14ac:dyDescent="0.55000000000000004">
      <c r="A25" s="34" t="s">
        <v>41</v>
      </c>
      <c r="B25" s="38" t="s">
        <v>329</v>
      </c>
      <c r="C25" s="39" t="s">
        <v>277</v>
      </c>
      <c r="E25" s="25"/>
    </row>
    <row r="27" spans="1:8" x14ac:dyDescent="0.5">
      <c r="A27" s="98" t="s">
        <v>252</v>
      </c>
    </row>
    <row r="28" spans="1:8" x14ac:dyDescent="0.5">
      <c r="A28" s="97" t="s">
        <v>254</v>
      </c>
    </row>
    <row r="29" spans="1:8" x14ac:dyDescent="0.5">
      <c r="A29" t="s">
        <v>255</v>
      </c>
    </row>
    <row r="30" spans="1:8" x14ac:dyDescent="0.5">
      <c r="A30" t="s">
        <v>256</v>
      </c>
    </row>
    <row r="31" spans="1:8" x14ac:dyDescent="0.5">
      <c r="A31" t="s">
        <v>257</v>
      </c>
    </row>
    <row r="32" spans="1:8" x14ac:dyDescent="0.5">
      <c r="A32" t="s">
        <v>258</v>
      </c>
    </row>
    <row r="33" spans="1:1" x14ac:dyDescent="0.5">
      <c r="A33" t="s">
        <v>259</v>
      </c>
    </row>
    <row r="34" spans="1:1" x14ac:dyDescent="0.5">
      <c r="A34" t="s">
        <v>260</v>
      </c>
    </row>
    <row r="35" spans="1:1" x14ac:dyDescent="0.5">
      <c r="A35" t="s">
        <v>261</v>
      </c>
    </row>
    <row r="36" spans="1:1" x14ac:dyDescent="0.5">
      <c r="A36" t="s">
        <v>262</v>
      </c>
    </row>
    <row r="37" spans="1:1" x14ac:dyDescent="0.5">
      <c r="A37" t="s">
        <v>263</v>
      </c>
    </row>
    <row r="39" spans="1:1" x14ac:dyDescent="0.5">
      <c r="A39" s="98" t="s">
        <v>268</v>
      </c>
    </row>
    <row r="40" spans="1:1" x14ac:dyDescent="0.5">
      <c r="A40" t="s">
        <v>266</v>
      </c>
    </row>
    <row r="41" spans="1:1" x14ac:dyDescent="0.5">
      <c r="A41" t="s">
        <v>267</v>
      </c>
    </row>
  </sheetData>
  <conditionalFormatting sqref="B22:C25 E23:E25 A28">
    <cfRule type="cellIs" dxfId="4" priority="1" operator="equal">
      <formula>"Extreme"</formula>
    </cfRule>
    <cfRule type="cellIs" dxfId="3" priority="2" operator="equal">
      <formula>"High"</formula>
    </cfRule>
    <cfRule type="cellIs" dxfId="2" priority="3" operator="equal">
      <formula>"Medium"</formula>
    </cfRule>
    <cfRule type="cellIs" dxfId="1" priority="4" operator="equal">
      <formula>"Low"</formula>
    </cfRule>
  </conditionalFormatting>
  <pageMargins left="0.7" right="0.7" top="0.75" bottom="0.75" header="0.3" footer="0.3"/>
  <pageSetup paperSize="9" scale="96" orientation="portrait" r:id="rId1"/>
  <headerFooter>
    <oddHeader>&amp;C&amp;A</oddHeader>
    <oddFooter>&amp;LPrinted &amp;D&amp;C&amp;F&amp;R&amp;P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N 2 I 9 T 9 M d Z 2 i n A A A A + A A A A B I A H A B D b 2 5 m a W c v U G F j a 2 F n Z S 5 4 b W w g o h g A K K A U A A A A A A A A A A A A A A A A A A A A A A A A A A A A h Y 8 x D o I w G E a v Q r r T l g p q y E + J c Z X E x G h c G 6 j Q C M X Q Y r m b g 0 f y C p I o 6 u b 4 v b z h f Y / b H d K h q b 2 r 7 I x q d Y I C T J E n d d 4 W S p c J 6 u 3 J X 6 K U w 1 b k Z 1 F K b 5 S 1 i Q d T J K i y 9 h I T 4 p z D b o b b r i S M 0 o A c s 8 0 u r 2 Q j 0 E d W / 2 V f a W O F z i X i c H j F c I Y X D E d R N M d h G A C Z M G R K f x U 2 F m M K 5 A f C u q 9 t 3 0 k u t b / a A 5 k m k P c L / g R Q S w M E F A A C A A g A N 2 I 9 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d i P U 8 o i k e 4 D g A A A B E A A A A T A B w A R m 9 y b X V s Y X M v U 2 V j d G l v b j E u b S C i G A A o o B Q A A A A A A A A A A A A A A A A A A A A A A A A A A A A r T k 0 u y c z P U w i G 0 I b W A F B L A Q I t A B Q A A g A I A D d i P U / T H W d o p w A A A P g A A A A S A A A A A A A A A A A A A A A A A A A A A A B D b 2 5 m a W c v U G F j a 2 F n Z S 5 4 b W x Q S w E C L Q A U A A I A C A A 3 Y j 1 P D 8 r p q 6 Q A A A D p A A A A E w A A A A A A A A A A A A A A A A D z A A A A W 0 N v b n R l b n R f V H l w Z X N d L n h t b F B L A Q I t A B Q A A g A I A D d i P U 8 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e b P o i Q H D e T b n 8 G t A w o B n 7 A A A A A A I A A A A A A B B m A A A A A Q A A I A A A A J R o H H e b a / y k 2 5 U e n v + x z t h 3 Z M M M e i D i E T A P u U S w 2 u V h A A A A A A 6 A A A A A A g A A I A A A A C h I K K E Z 6 D B P + E a Q r u n p 2 N o s b R Z 6 2 H d 5 5 V J l t 7 V O g g M i U A A A A J S N 7 U 7 h n s I t q x R 2 J O v d O r c X k t B S 5 s o t q B h D k K f X P / k Z g I P S H A 9 Y u Q M t i v w A 8 g D D f 2 v p 0 v w v e X K I f 6 b O L h s P n 4 q k p Z P v v y x O 4 c q J g m m I 4 P t B Q A A A A H 9 5 p X 0 3 A J 5 H H R G 9 n J 4 7 / 0 p V f o s P 6 V X E Y 2 c N I W O 5 w r 5 + F k 1 s k D d P e w t f / h 9 O v g Q h t A 2 f q Q j g A i g 4 I I u t R h X k e V I = < / D a t a M a s h u p > 
</file>

<file path=customXml/item2.xml><?xml version="1.0" encoding="utf-8"?>
<ct:contentTypeSchema xmlns:ct="http://schemas.microsoft.com/office/2006/metadata/contentType" xmlns:ma="http://schemas.microsoft.com/office/2006/metadata/properties/metaAttributes" ct:_="" ma:_="" ma:contentTypeName="Document" ma:contentTypeID="0x01010062354F9797EC3D4E95202DD764AEC3FE" ma:contentTypeVersion="12" ma:contentTypeDescription="Create a new document." ma:contentTypeScope="" ma:versionID="a4bfb7a9349a451a5c745421671aae3f">
  <xsd:schema xmlns:xsd="http://www.w3.org/2001/XMLSchema" xmlns:xs="http://www.w3.org/2001/XMLSchema" xmlns:p="http://schemas.microsoft.com/office/2006/metadata/properties" xmlns:ns2="85766f58-2b60-44f8-b286-6cbc35e4d106" xmlns:ns3="d632c148-80c7-4174-b617-5888f64763a5" targetNamespace="http://schemas.microsoft.com/office/2006/metadata/properties" ma:root="true" ma:fieldsID="9531c256c1a4ca905b9953f6a085c200" ns2:_="" ns3:_="">
    <xsd:import namespace="85766f58-2b60-44f8-b286-6cbc35e4d106"/>
    <xsd:import namespace="d632c148-80c7-4174-b617-5888f64763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z4q9" minOccurs="0"/>
                <xsd:element ref="ns2:zjky" minOccurs="0"/>
                <xsd:element ref="ns2:l2tj" minOccurs="0"/>
                <xsd:element ref="ns2:MediaServiceOCR" minOccurs="0"/>
                <xsd:element ref="ns2:Hyper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66f58-2b60-44f8-b286-6cbc35e4d10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z4q9" ma:index="15" nillable="true" ma:displayName="Person or Group" ma:list="UserInfo" ma:internalName="z4q9">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zjky" ma:index="16" nillable="true" ma:displayName="Text" ma:internalName="zjky">
      <xsd:simpleType>
        <xsd:restriction base="dms:Text"/>
      </xsd:simpleType>
    </xsd:element>
    <xsd:element name="l2tj" ma:index="17" nillable="true" ma:displayName="Project Aspect" ma:internalName="l2tj">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Hyperlink" ma:index="19"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32c148-80c7-4174-b617-5888f64763a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z4q9 xmlns="85766f58-2b60-44f8-b286-6cbc35e4d106">
      <UserInfo>
        <DisplayName/>
        <AccountId xsi:nil="true"/>
        <AccountType/>
      </UserInfo>
    </z4q9>
    <zjky xmlns="85766f58-2b60-44f8-b286-6cbc35e4d106" xsi:nil="true"/>
    <l2tj xmlns="85766f58-2b60-44f8-b286-6cbc35e4d106" xsi:nil="true"/>
    <Hyperlink xmlns="85766f58-2b60-44f8-b286-6cbc35e4d106">
      <Url xsi:nil="true"/>
      <Description xsi:nil="true"/>
    </Hyperlink>
  </documentManagement>
</p:properties>
</file>

<file path=customXml/itemProps1.xml><?xml version="1.0" encoding="utf-8"?>
<ds:datastoreItem xmlns:ds="http://schemas.openxmlformats.org/officeDocument/2006/customXml" ds:itemID="{747CF7C1-65C1-4A92-85D7-B4FF0F8BEA7F}">
  <ds:schemaRefs>
    <ds:schemaRef ds:uri="http://schemas.microsoft.com/DataMashup"/>
  </ds:schemaRefs>
</ds:datastoreItem>
</file>

<file path=customXml/itemProps2.xml><?xml version="1.0" encoding="utf-8"?>
<ds:datastoreItem xmlns:ds="http://schemas.openxmlformats.org/officeDocument/2006/customXml" ds:itemID="{FD6F4AB7-EA18-48B4-87B5-73F11C1942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766f58-2b60-44f8-b286-6cbc35e4d106"/>
    <ds:schemaRef ds:uri="d632c148-80c7-4174-b617-5888f64763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B6342F-6C41-4B0C-AA9B-5B27353C10E6}">
  <ds:schemaRefs>
    <ds:schemaRef ds:uri="http://schemas.microsoft.com/sharepoint/v3/contenttype/forms"/>
  </ds:schemaRefs>
</ds:datastoreItem>
</file>

<file path=customXml/itemProps4.xml><?xml version="1.0" encoding="utf-8"?>
<ds:datastoreItem xmlns:ds="http://schemas.openxmlformats.org/officeDocument/2006/customXml" ds:itemID="{CFE3D656-0DDC-4710-85A0-7FE42451FEDE}">
  <ds:schemaRefs>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elements/1.1/"/>
    <ds:schemaRef ds:uri="85766f58-2b60-44f8-b286-6cbc35e4d106"/>
    <ds:schemaRef ds:uri="http://schemas.openxmlformats.org/package/2006/metadata/core-properties"/>
    <ds:schemaRef ds:uri="d632c148-80c7-4174-b617-5888f64763a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RADICAL Summary</vt:lpstr>
      <vt:lpstr>Risks</vt:lpstr>
      <vt:lpstr>Actions</vt:lpstr>
      <vt:lpstr>Decisions</vt:lpstr>
      <vt:lpstr>Issues</vt:lpstr>
      <vt:lpstr>Changes</vt:lpstr>
      <vt:lpstr>Assumptions &amp; Constraints</vt:lpstr>
      <vt:lpstr>Lessons Learned</vt:lpstr>
      <vt:lpstr>Metadata</vt:lpstr>
      <vt:lpstr>'Risks'!Print_Titles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Kestrel Stone</dc:creator>
  <cp:lastModifiedBy>Kestrel Stone</cp:lastModifiedBy>
  <cp:lastPrinted>2018-03-09T02:01:30Z</cp:lastPrinted>
  <dcterms:created xsi:type="dcterms:W3CDTF">2017-06-26T01:18:42Z</dcterms:created>
  <dcterms:modified xsi:type="dcterms:W3CDTF">2023-01-27T06:06:06Z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0x01010062354F9797EC3D4E95202DD764AEC3FE</vt:lpwstr>
  </property>
</Properties>
</file>